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.1.1 - Práce na ŽSv" sheetId="2" r:id="rId2"/>
    <sheet name="A.1.2 - Materiál zajištěn..." sheetId="3" r:id="rId3"/>
    <sheet name="A.1.3 - Práce na žel. pře..." sheetId="4" r:id="rId4"/>
    <sheet name="A.2.1 - Práce na přejezdu " sheetId="5" r:id="rId5"/>
    <sheet name="A.2.2 - Materiál zajištěn..." sheetId="6" r:id="rId6"/>
    <sheet name="A.3 - Přepravy - soubor A..." sheetId="7" r:id="rId7"/>
    <sheet name="A.4 - VON - soubor A.1 + ..." sheetId="8" r:id="rId8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'A.1.1 - Práce na ŽSv'!$C$84:$K$185</definedName>
    <definedName name="_xlnm.Print_Area" localSheetId="1">'A.1.1 - Práce na ŽSv'!$C$4:$J$41,'A.1.1 - Práce na ŽSv'!$C$47:$J$64,'A.1.1 - Práce na ŽSv'!$C$70:$K$185</definedName>
    <definedName name="_xlnm.Print_Titles" localSheetId="1">'A.1.1 - Práce na ŽSv'!$84:$84</definedName>
    <definedName name="_xlnm._FilterDatabase" localSheetId="2" hidden="1">'A.1.2 - Materiál zajištěn...'!$C$84:$K$93</definedName>
    <definedName name="_xlnm.Print_Area" localSheetId="2">'A.1.2 - Materiál zajištěn...'!$C$4:$J$41,'A.1.2 - Materiál zajištěn...'!$C$47:$J$64,'A.1.2 - Materiál zajištěn...'!$C$70:$K$93</definedName>
    <definedName name="_xlnm.Print_Titles" localSheetId="2">'A.1.2 - Materiál zajištěn...'!$84:$84</definedName>
    <definedName name="_xlnm._FilterDatabase" localSheetId="3" hidden="1">'A.1.3 - Práce na žel. pře...'!$C$84:$K$124</definedName>
    <definedName name="_xlnm.Print_Area" localSheetId="3">'A.1.3 - Práce na žel. pře...'!$C$4:$J$41,'A.1.3 - Práce na žel. pře...'!$C$47:$J$64,'A.1.3 - Práce na žel. pře...'!$C$70:$K$124</definedName>
    <definedName name="_xlnm.Print_Titles" localSheetId="3">'A.1.3 - Práce na žel. pře...'!$84:$84</definedName>
    <definedName name="_xlnm._FilterDatabase" localSheetId="4" hidden="1">'A.2.1 - Práce na přejezdu '!$C$84:$K$183</definedName>
    <definedName name="_xlnm.Print_Area" localSheetId="4">'A.2.1 - Práce na přejezdu '!$C$4:$J$41,'A.2.1 - Práce na přejezdu '!$C$47:$J$64,'A.2.1 - Práce na přejezdu '!$C$70:$K$183</definedName>
    <definedName name="_xlnm.Print_Titles" localSheetId="4">'A.2.1 - Práce na přejezdu '!$84:$84</definedName>
    <definedName name="_xlnm._FilterDatabase" localSheetId="5" hidden="1">'A.2.2 - Materiál zajištěn...'!$C$84:$K$89</definedName>
    <definedName name="_xlnm.Print_Area" localSheetId="5">'A.2.2 - Materiál zajištěn...'!$C$4:$J$41,'A.2.2 - Materiál zajištěn...'!$C$47:$J$64,'A.2.2 - Materiál zajištěn...'!$C$70:$K$89</definedName>
    <definedName name="_xlnm.Print_Titles" localSheetId="5">'A.2.2 - Materiál zajištěn...'!$84:$84</definedName>
    <definedName name="_xlnm._FilterDatabase" localSheetId="6" hidden="1">'A.3 - Přepravy - soubor A...'!$C$78:$K$97</definedName>
    <definedName name="_xlnm.Print_Area" localSheetId="6">'A.3 - Přepravy - soubor A...'!$C$4:$J$39,'A.3 - Přepravy - soubor A...'!$C$45:$J$60,'A.3 - Přepravy - soubor A...'!$C$66:$K$97</definedName>
    <definedName name="_xlnm.Print_Titles" localSheetId="6">'A.3 - Přepravy - soubor A...'!$78:$78</definedName>
    <definedName name="_xlnm._FilterDatabase" localSheetId="7" hidden="1">'A.4 - VON - soubor A.1 + ...'!$C$78:$K$101</definedName>
    <definedName name="_xlnm.Print_Area" localSheetId="7">'A.4 - VON - soubor A.1 + ...'!$C$4:$J$39,'A.4 - VON - soubor A.1 + ...'!$C$45:$J$60,'A.4 - VON - soubor A.1 + ...'!$C$66:$K$101</definedName>
    <definedName name="_xlnm.Print_Titles" localSheetId="7">'A.4 - VON - soubor A.1 + ...'!$78:$78</definedName>
  </definedNames>
  <calcPr/>
</workbook>
</file>

<file path=xl/calcChain.xml><?xml version="1.0" encoding="utf-8"?>
<calcChain xmlns="http://schemas.openxmlformats.org/spreadsheetml/2006/main">
  <c i="8" r="J37"/>
  <c r="J36"/>
  <c i="1" r="AY63"/>
  <c i="8" r="J35"/>
  <c i="1" r="AX63"/>
  <c i="8"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BH82"/>
  <c r="BG82"/>
  <c r="BF82"/>
  <c r="T82"/>
  <c r="R82"/>
  <c r="P82"/>
  <c r="BK82"/>
  <c r="J82"/>
  <c r="BE82"/>
  <c r="BI80"/>
  <c r="F37"/>
  <c i="1" r="BD63"/>
  <c i="8" r="BH80"/>
  <c r="F36"/>
  <c i="1" r="BC63"/>
  <c i="8" r="BG80"/>
  <c r="F35"/>
  <c i="1" r="BB63"/>
  <c i="8" r="BF80"/>
  <c r="J34"/>
  <c i="1" r="AW63"/>
  <c i="8" r="F34"/>
  <c i="1" r="BA63"/>
  <c i="8" r="T80"/>
  <c r="T79"/>
  <c r="R80"/>
  <c r="R79"/>
  <c r="P80"/>
  <c r="P79"/>
  <c i="1" r="AU63"/>
  <c i="8" r="BK80"/>
  <c r="BK79"/>
  <c r="J79"/>
  <c r="J59"/>
  <c r="J30"/>
  <c i="1" r="AG63"/>
  <c i="8" r="J80"/>
  <c r="BE80"/>
  <c r="J33"/>
  <c i="1" r="AV63"/>
  <c i="8" r="F33"/>
  <c i="1" r="AZ63"/>
  <c i="8" r="J76"/>
  <c r="F75"/>
  <c r="F73"/>
  <c r="E71"/>
  <c r="J55"/>
  <c r="F54"/>
  <c r="F52"/>
  <c r="E50"/>
  <c r="J39"/>
  <c r="J21"/>
  <c r="E21"/>
  <c r="J75"/>
  <c r="J54"/>
  <c r="J20"/>
  <c r="J18"/>
  <c r="E18"/>
  <c r="F76"/>
  <c r="F55"/>
  <c r="J17"/>
  <c r="J12"/>
  <c r="J73"/>
  <c r="J52"/>
  <c r="E7"/>
  <c r="E69"/>
  <c r="E48"/>
  <c i="7" r="J37"/>
  <c r="J36"/>
  <c i="1" r="AY62"/>
  <c i="7" r="J35"/>
  <c i="1" r="AX62"/>
  <c i="7"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3"/>
  <c r="BH83"/>
  <c r="BG83"/>
  <c r="BF83"/>
  <c r="T83"/>
  <c r="R83"/>
  <c r="P83"/>
  <c r="BK83"/>
  <c r="J83"/>
  <c r="BE83"/>
  <c r="BI80"/>
  <c r="F37"/>
  <c i="1" r="BD62"/>
  <c i="7" r="BH80"/>
  <c r="F36"/>
  <c i="1" r="BC62"/>
  <c i="7" r="BG80"/>
  <c r="F35"/>
  <c i="1" r="BB62"/>
  <c i="7" r="BF80"/>
  <c r="J34"/>
  <c i="1" r="AW62"/>
  <c i="7" r="F34"/>
  <c i="1" r="BA62"/>
  <c i="7" r="T80"/>
  <c r="T79"/>
  <c r="R80"/>
  <c r="R79"/>
  <c r="P80"/>
  <c r="P79"/>
  <c i="1" r="AU62"/>
  <c i="7" r="BK80"/>
  <c r="BK79"/>
  <c r="J79"/>
  <c r="J59"/>
  <c r="J30"/>
  <c i="1" r="AG62"/>
  <c i="7" r="J80"/>
  <c r="BE80"/>
  <c r="J33"/>
  <c i="1" r="AV62"/>
  <c i="7" r="F33"/>
  <c i="1" r="AZ62"/>
  <c i="7" r="J76"/>
  <c r="F75"/>
  <c r="F73"/>
  <c r="E71"/>
  <c r="J55"/>
  <c r="F54"/>
  <c r="F52"/>
  <c r="E50"/>
  <c r="J39"/>
  <c r="J21"/>
  <c r="E21"/>
  <c r="J75"/>
  <c r="J54"/>
  <c r="J20"/>
  <c r="J18"/>
  <c r="E18"/>
  <c r="F76"/>
  <c r="F55"/>
  <c r="J17"/>
  <c r="J12"/>
  <c r="J73"/>
  <c r="J52"/>
  <c r="E7"/>
  <c r="E69"/>
  <c r="E48"/>
  <c i="6" r="J39"/>
  <c r="J38"/>
  <c i="1" r="AY61"/>
  <c i="6" r="J37"/>
  <c i="1" r="AX61"/>
  <c i="6" r="BI88"/>
  <c r="BH88"/>
  <c r="BG88"/>
  <c r="BF88"/>
  <c r="T88"/>
  <c r="R88"/>
  <c r="P88"/>
  <c r="BK88"/>
  <c r="J88"/>
  <c r="BE88"/>
  <c r="BI86"/>
  <c r="F39"/>
  <c i="1" r="BD61"/>
  <c i="6" r="BH86"/>
  <c r="F38"/>
  <c i="1" r="BC61"/>
  <c i="6" r="BG86"/>
  <c r="F37"/>
  <c i="1" r="BB61"/>
  <c i="6" r="BF86"/>
  <c r="J36"/>
  <c i="1" r="AW61"/>
  <c i="6" r="F36"/>
  <c i="1" r="BA61"/>
  <c i="6" r="T86"/>
  <c r="T85"/>
  <c r="R86"/>
  <c r="R85"/>
  <c r="P86"/>
  <c r="P85"/>
  <c i="1" r="AU61"/>
  <c i="6" r="BK86"/>
  <c r="BK85"/>
  <c r="J85"/>
  <c r="J63"/>
  <c r="J32"/>
  <c i="1" r="AG61"/>
  <c i="6" r="J86"/>
  <c r="BE86"/>
  <c r="J35"/>
  <c i="1" r="AV61"/>
  <c i="6" r="F35"/>
  <c i="1" r="AZ61"/>
  <c i="6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5" r="J39"/>
  <c r="J38"/>
  <c i="1" r="AY60"/>
  <c i="5" r="J37"/>
  <c i="1" r="AX60"/>
  <c i="5"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88"/>
  <c r="BH88"/>
  <c r="BG88"/>
  <c r="BF88"/>
  <c r="T88"/>
  <c r="R88"/>
  <c r="P88"/>
  <c r="BK88"/>
  <c r="J88"/>
  <c r="BE88"/>
  <c r="BI86"/>
  <c r="F39"/>
  <c i="1" r="BD60"/>
  <c i="5" r="BH86"/>
  <c r="F38"/>
  <c i="1" r="BC60"/>
  <c i="5" r="BG86"/>
  <c r="F37"/>
  <c i="1" r="BB60"/>
  <c i="5" r="BF86"/>
  <c r="J36"/>
  <c i="1" r="AW60"/>
  <c i="5" r="F36"/>
  <c i="1" r="BA60"/>
  <c i="5" r="T86"/>
  <c r="T85"/>
  <c r="R86"/>
  <c r="R85"/>
  <c r="P86"/>
  <c r="P85"/>
  <c i="1" r="AU60"/>
  <c i="5" r="BK86"/>
  <c r="BK85"/>
  <c r="J85"/>
  <c r="J63"/>
  <c r="J32"/>
  <c i="1" r="AG60"/>
  <c i="5" r="J86"/>
  <c r="BE86"/>
  <c r="J35"/>
  <c i="1" r="AV60"/>
  <c i="5" r="F35"/>
  <c i="1" r="AZ60"/>
  <c i="5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4" r="J39"/>
  <c r="J38"/>
  <c i="1" r="AY58"/>
  <c i="4" r="J37"/>
  <c i="1" r="AX58"/>
  <c i="4"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F39"/>
  <c i="1" r="BD58"/>
  <c i="4" r="BH86"/>
  <c r="F38"/>
  <c i="1" r="BC58"/>
  <c i="4" r="BG86"/>
  <c r="F37"/>
  <c i="1" r="BB58"/>
  <c i="4" r="BF86"/>
  <c r="J36"/>
  <c i="1" r="AW58"/>
  <c i="4" r="F36"/>
  <c i="1" r="BA58"/>
  <c i="4" r="T86"/>
  <c r="T85"/>
  <c r="R86"/>
  <c r="R85"/>
  <c r="P86"/>
  <c r="P85"/>
  <c i="1" r="AU58"/>
  <c i="4" r="BK86"/>
  <c r="BK85"/>
  <c r="J85"/>
  <c r="J63"/>
  <c r="J32"/>
  <c i="1" r="AG58"/>
  <c i="4" r="J86"/>
  <c r="BE86"/>
  <c r="J35"/>
  <c i="1" r="AV58"/>
  <c i="4" r="F35"/>
  <c i="1" r="AZ58"/>
  <c i="4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3" r="J39"/>
  <c r="J38"/>
  <c i="1" r="AY57"/>
  <c i="3" r="J37"/>
  <c i="1" r="AX57"/>
  <c i="3"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9"/>
  <c i="1" r="BD57"/>
  <c i="3" r="BH86"/>
  <c r="F38"/>
  <c i="1" r="BC57"/>
  <c i="3" r="BG86"/>
  <c r="F37"/>
  <c i="1" r="BB57"/>
  <c i="3" r="BF86"/>
  <c r="J36"/>
  <c i="1" r="AW57"/>
  <c i="3" r="F36"/>
  <c i="1" r="BA57"/>
  <c i="3" r="T86"/>
  <c r="T85"/>
  <c r="R86"/>
  <c r="R85"/>
  <c r="P86"/>
  <c r="P85"/>
  <c i="1" r="AU57"/>
  <c i="3" r="BK86"/>
  <c r="BK85"/>
  <c r="J85"/>
  <c r="J63"/>
  <c r="J32"/>
  <c i="1" r="AG57"/>
  <c i="3" r="J86"/>
  <c r="BE86"/>
  <c r="J35"/>
  <c i="1" r="AV57"/>
  <c i="3" r="F35"/>
  <c i="1" r="AZ57"/>
  <c i="3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2" r="J39"/>
  <c r="J38"/>
  <c i="1" r="AY56"/>
  <c i="2" r="J37"/>
  <c i="1" r="AX56"/>
  <c i="2"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2"/>
  <c r="BH92"/>
  <c r="BG92"/>
  <c r="BF92"/>
  <c r="T92"/>
  <c r="R92"/>
  <c r="P92"/>
  <c r="BK92"/>
  <c r="J92"/>
  <c r="BE92"/>
  <c r="BI86"/>
  <c r="F39"/>
  <c i="1" r="BD56"/>
  <c i="2" r="BH86"/>
  <c r="F38"/>
  <c i="1" r="BC56"/>
  <c i="2" r="BG86"/>
  <c r="F37"/>
  <c i="1" r="BB56"/>
  <c i="2" r="BF86"/>
  <c r="J36"/>
  <c i="1" r="AW56"/>
  <c i="2" r="F36"/>
  <c i="1" r="BA56"/>
  <c i="2" r="T86"/>
  <c r="T85"/>
  <c r="R86"/>
  <c r="R85"/>
  <c r="P86"/>
  <c r="P85"/>
  <c i="1" r="AU56"/>
  <c i="2" r="BK86"/>
  <c r="BK85"/>
  <c r="J85"/>
  <c r="J63"/>
  <c r="J32"/>
  <c i="1" r="AG56"/>
  <c i="2" r="J86"/>
  <c r="BE86"/>
  <c r="J35"/>
  <c i="1" r="AV56"/>
  <c i="2" r="F35"/>
  <c i="1" r="AZ56"/>
  <c i="2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1" r="BD59"/>
  <c r="BC59"/>
  <c r="BB59"/>
  <c r="BA59"/>
  <c r="AZ59"/>
  <c r="AY59"/>
  <c r="AX59"/>
  <c r="AW59"/>
  <c r="AV59"/>
  <c r="AU59"/>
  <c r="AT59"/>
  <c r="AS59"/>
  <c r="AG59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3"/>
  <c r="AN63"/>
  <c r="AT62"/>
  <c r="AN62"/>
  <c r="AT61"/>
  <c r="AN61"/>
  <c r="AT60"/>
  <c r="AN60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<sst xmlns="http://schemas.openxmlformats.org/spreadsheetml/2006/main">
  <si>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</si>
  <si>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</si>
  <si>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</si>
  <si>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</si>
  <si>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</si>
  <si>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{d1f1d2ec-ac7b-414b-a400-0caf81387c9e}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</si>
  <si>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</si>
  <si>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</si>
  <si>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</si>
  <si>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</si>
  <si>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</si>
  <si>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</si>
  <si>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</si>
  <si>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</si>
  <si>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650180149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</si>
  <si>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</si>
  <si>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</si>
  <si>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Čištění kolejového lože a oprava GPK v úseku Ovesné Kladruby - Teplá</t>
  </si>
  <si>
    <t>KSO:</t>
  </si>
  <si>
    <t>CC-CZ:</t>
  </si>
  <si>
    <t>Místo:</t>
  </si>
  <si>
    <t>Ov. Kladruby - Teplá</t>
  </si>
  <si>
    <t>Datum:</t>
  </si>
  <si>
    <t>29. 1. 2019</t>
  </si>
  <si>
    <t>Zadavatel:</t>
  </si>
  <si>
    <t>IČ:</t>
  </si>
  <si>
    <t>70994234</t>
  </si>
  <si>
    <t>0,1</t>
  </si>
  <si>
    <t>SŽDC, s.o.; OŘ Ústí nad Labem - ST K.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</si>
  <si>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</si>
  <si>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</si>
  <si>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</si>
  <si>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</si>
  <si>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</si>
  <si>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</si>
  <si>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</si>
  <si>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</si>
  <si>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Monika Roztočilová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</si>
  <si>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</si>
  <si>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</si>
  <si>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</si>
  <si>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</si>
  <si>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</si>
  <si>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</si>
  <si>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</si>
  <si>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</si>
  <si>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</si>
  <si>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</si>
  <si>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</si>
  <si>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</si>
  <si>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</si>
  <si>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</si>
  <si>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</si>
  <si>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</si>
  <si>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</si>
  <si>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</si>
  <si>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</si>
  <si>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</si>
  <si>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</si>
  <si>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</si>
  <si>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</si>
  <si>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</si>
  <si>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</si>
  <si>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</si>
  <si>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</si>
  <si>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</si>
  <si>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</si>
  <si>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</si>
  <si>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</si>
  <si>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</si>
  <si>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</si>
  <si>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</si>
  <si>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</si>
  <si>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</si>
  <si>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</si>
  <si>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</si>
  <si>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</si>
  <si>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A.1</t>
  </si>
  <si>
    <t>Čištění KL a oprava GPK v km 11,960 – 13,350 v úseku Ov. Kladruby - Teplá (Sborník SŽDC 2019)</t>
  </si>
  <si>
    <t>STA</t>
  </si>
  <si>
    <t>1</t>
  </si>
  <si>
    <t>{9e1966dd-cb63-44b7-8bbb-8e359b1facd6}</t>
  </si>
  <si>
    <t>2</t>
  </si>
  <si>
    <t>/</t>
  </si>
  <si>
    <t>A.1.1</t>
  </si>
  <si>
    <t>Práce na ŽSv</t>
  </si>
  <si>
    <t>Soupis</t>
  </si>
  <si>
    <t>{cd4c97ed-3a61-4ec2-af56-fb71c003844f}</t>
  </si>
  <si>
    <t>A.1.2</t>
  </si>
  <si>
    <t>Materiál zajištěný ojednatelem - NEOCEŇOVAT</t>
  </si>
  <si>
    <t>{83c3e73c-bf9a-426d-ba41-6c73d0e41aa9}</t>
  </si>
  <si>
    <t>A.1.3</t>
  </si>
  <si>
    <t>Práce na žel. přejezdech</t>
  </si>
  <si>
    <t>{2d3bd350-b7d2-4721-bdbd-c58cac5510fe}</t>
  </si>
  <si>
    <t>A.2</t>
  </si>
  <si>
    <t xml:space="preserve">Oprava přejezdu v EP 18,850 (P366) v úseku  Teplá - Poutnov</t>
  </si>
  <si>
    <t>{f859572c-923b-4f75-bc70-6392cbdef6b9}</t>
  </si>
  <si>
    <t>A.2.1</t>
  </si>
  <si>
    <t xml:space="preserve">Práce na přejezdu </t>
  </si>
  <si>
    <t>{5ed670a7-2b48-417e-8b7f-25b21cf37f1d}</t>
  </si>
  <si>
    <t>A.2.2</t>
  </si>
  <si>
    <t>Materiál zajištěný objednatelkem - NEOCEŇOVAT</t>
  </si>
  <si>
    <t>{4a47e537-cafc-41b6-bd9a-95587b96598e}</t>
  </si>
  <si>
    <t>A.3</t>
  </si>
  <si>
    <t>Přepravy - soubor A.1 + A.2 (Sborník SŽDC 2019)</t>
  </si>
  <si>
    <t>{b8fccac7-d664-4469-8fce-2659a817fdf8}</t>
  </si>
  <si>
    <t>A.4</t>
  </si>
  <si>
    <t>VON - soubor A.1 + A.2 (Sborník SŽDC 2019)</t>
  </si>
  <si>
    <t>{1a547398-a2f3-4105-a14b-a3cc4b50803f}</t>
  </si>
  <si>
    <t>KRYCÍ LIST SOUPISU PRACÍ</t>
  </si>
  <si>
    <t>Objekt:</t>
  </si>
  <si>
    <t>A.1 - Čištění KL a oprava GPK v km 11,960 – 13,350 v úseku Ov. Kladruby - Teplá (Sborník SŽDC 2019)</t>
  </si>
  <si>
    <t>Soupis:</t>
  </si>
  <si>
    <t>A.1.1 - Práce na ŽSv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</si>
  <si>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</si>
  <si>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</si>
  <si>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</si>
  <si>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</si>
  <si>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</si>
  <si>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</si>
  <si>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</si>
  <si>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</si>
  <si>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</si>
  <si>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</si>
  <si>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</si>
  <si>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</si>
  <si>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</si>
  <si>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</si>
  <si>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</si>
  <si>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</si>
  <si>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</si>
  <si>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</si>
  <si>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</si>
  <si>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5915010020</t>
  </si>
  <si>
    <t>Těžení zeminy nebo horniny železničního spodku II. třídy</t>
  </si>
  <si>
    <t>m3</t>
  </si>
  <si>
    <t>Sborník UOŽI 01 2019</t>
  </si>
  <si>
    <t>4</t>
  </si>
  <si>
    <t>ROZPOCET</t>
  </si>
  <si>
    <t>-833387779</t>
  </si>
  <si>
    <t>PP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</si>
  <si>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</si>
  <si>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VV</t>
  </si>
  <si>
    <t>Odtěžení stezky (banketu)</t>
  </si>
  <si>
    <t xml:space="preserve">"km 11,970 - 12,350 - oboustranně"  (380,0*1,0*0,2)*2,0</t>
  </si>
  <si>
    <t>"km 12,910 - 12,960 - vpravo" 50,0*1,1*0,2</t>
  </si>
  <si>
    <t>Součet</t>
  </si>
  <si>
    <t>5905055010</t>
  </si>
  <si>
    <t>Odstranění stávajícího kolejového lože odtěžením v koleji</t>
  </si>
  <si>
    <t>1833603994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</si>
  <si>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</si>
  <si>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"km 12,000 - 12,050 - levá strana" 50,0*0,3*0,35</t>
  </si>
  <si>
    <t>"km 12,050 - 12,350 - profil" 300,0*3,4*0,35 - 46,056 "pražce"</t>
  </si>
  <si>
    <t>"km 12,910 - 12,920 - profil" 10,0*3,4*0,35 - 1,52 "pražce"</t>
  </si>
  <si>
    <t>"km 12,950 - 12,960 - profil" 10,0*3,4*0,35 - 1,52 "pražce"</t>
  </si>
  <si>
    <t>"přejezd km 11,967 - 11,973 - profil" 6*3,4*0,35 - 0,912 "pražce"</t>
  </si>
  <si>
    <t>"přejezd km 13,302 - 13,308 - profil" 6*3,4*0,35 - 0,912 "pražce"</t>
  </si>
  <si>
    <t>3</t>
  </si>
  <si>
    <t>5914020020</t>
  </si>
  <si>
    <t>Čištění otevřených odvodňovacích zařízení strojně příkop nezpevněný</t>
  </si>
  <si>
    <t>-1422889180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</si>
  <si>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</si>
  <si>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"km 12,905 - 13,070 - vlevo" 165,0*0,6*0,3</t>
  </si>
  <si>
    <t>30</t>
  </si>
  <si>
    <t>9909000100</t>
  </si>
  <si>
    <t>Poplatek za uložení suti nebo hmot na oficiální skládku</t>
  </si>
  <si>
    <t>t</t>
  </si>
  <si>
    <t>512</t>
  </si>
  <si>
    <t>-213714329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</si>
  <si>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</si>
  <si>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"těžení zeminy" 163,0*1,8</t>
  </si>
  <si>
    <t>"ŠL" 349,410*1,6</t>
  </si>
  <si>
    <t>"příkopy" 29,7*1,8</t>
  </si>
  <si>
    <t>5906005020</t>
  </si>
  <si>
    <t>Ruční výměna pražce v KL otevřeném pražec dřevěný příčný vystrojený</t>
  </si>
  <si>
    <t>kus</t>
  </si>
  <si>
    <t>938202014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</si>
  <si>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</si>
  <si>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</t>
  </si>
  <si>
    <t>Poznámka k položce:_x000d_
Pražec=kus</t>
  </si>
  <si>
    <t>5</t>
  </si>
  <si>
    <t>5906030010</t>
  </si>
  <si>
    <t>Ojedinělá výměna pražce současně s výměnou nebo čištěním KL pražec dřevěný příčný nevystrojený</t>
  </si>
  <si>
    <t>-129840218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</si>
  <si>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</si>
  <si>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Přejezd km 11,970 = 9 pr._x000d_
Přejezd km 13,305 = 6 pr._x000d_
Pražec=kus</t>
  </si>
  <si>
    <t>6</t>
  </si>
  <si>
    <t>5906030020</t>
  </si>
  <si>
    <t>Ojedinělá výměna pražce současně s výměnou nebo čištěním KL pražec dřevěný příčný vystrojený</t>
  </si>
  <si>
    <t>1293598258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</si>
  <si>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</si>
  <si>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 xml:space="preserve">Poznámka k položce:_x000d_
Přejezd km 13,305 - 2 pr.*_x000d_
*vystrojení -  podkladnice pro žlábkové kolejnice (dodá TO)_x000d_
_x000d_
Pražec=kus</t>
  </si>
  <si>
    <t>7</t>
  </si>
  <si>
    <t>5906080015</t>
  </si>
  <si>
    <t>Vystrojení pražce dřevěného s podkladnicovým upevněním čtyři vrtule</t>
  </si>
  <si>
    <t>úl.pl.</t>
  </si>
  <si>
    <t>-390087268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</si>
  <si>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</si>
  <si>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 xml:space="preserve">Poznámka k položce:_x000d_
Přejezd km 13,305 - 2 pr.*_x000d_
*vystrojení -  podkladnice pro žlábkové kolejnice (dodá TO)</t>
  </si>
  <si>
    <t>8</t>
  </si>
  <si>
    <t>5906055020</t>
  </si>
  <si>
    <t>Příplatek za současnou výměnu pražce s podkladnicovým upevněním a kompletů a pryžových podložek</t>
  </si>
  <si>
    <t>1585121141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</si>
  <si>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</si>
  <si>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položce:_x000d_
komplet ŽS4 s antikorovou úpravou_x000d_
Pražec=kus</t>
  </si>
  <si>
    <t>9</t>
  </si>
  <si>
    <t>5907020035</t>
  </si>
  <si>
    <t>Souvislá výměna kolejnic stávající upevnění tv. S49 rozdělení "c"</t>
  </si>
  <si>
    <t>m</t>
  </si>
  <si>
    <t>1416189098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</si>
  <si>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</si>
  <si>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 xml:space="preserve">Poznámka k položce:_x000d_
Metr kolejnice=m_x000d_
  9,8 m Lp (12,315) + 56,8 m Pp (12,360) + 10,3 m Lp (12,430) + 82,5 m pp (12,445)_x000d_
10,5 m Lp (12,490) + 48,5 m Pp (12,520) + 25,2 m Lp (12,545) + 5,0 m Pp (12,610)_x000d_
30,5 m Lp (12,612) + 16,9 m Pp (12,640) + 27,3 m Lp (12,660) + 44,7 m Pp (12,695)_x000d_
36,3 m Lp (12,715) + 19,8 m Pp (12,880) + 73,4 m Pp (13,060) + 25,6 m Pp (13,140)_x000d_
24,4 m Lp (13,210) +   4,8 m Lp (13,270) +   4,8 m  Pp (13,270) + 24,3 m Lp (13,290_x000d_
24,3 m Pp (13,290)</t>
  </si>
  <si>
    <t>10</t>
  </si>
  <si>
    <t>5907050020</t>
  </si>
  <si>
    <t>Dělení kolejnic řezáním nebo rozbroušením tv. S49</t>
  </si>
  <si>
    <t>2057443912</t>
  </si>
  <si>
    <t>Dělení kolejnic řezáním nebo rozbroušením tv. S49. Poznámka: 1. V cenách jsou započteny náklady na manipulaci podložení, označení a provedení řezu kolejnice.</t>
  </si>
  <si>
    <t>Poznámka k položce:_x000d_
Řez=kus</t>
  </si>
  <si>
    <t>11</t>
  </si>
  <si>
    <t>5910021020</t>
  </si>
  <si>
    <t>Svařování kolejnic termitem zkrácený předehřev standardní spára svar sériový tv. S49</t>
  </si>
  <si>
    <t>svar</t>
  </si>
  <si>
    <t>-285247652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</si>
  <si>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</si>
  <si>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</t>
  </si>
  <si>
    <t>5910040210</t>
  </si>
  <si>
    <t>Umožnění volné dilatace kolejnice bez demontáže nebo montáže upevňovadel s osazením a odstraněním kluzných podložek rozdělení pražců "c"</t>
  </si>
  <si>
    <t>-1122761851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</si>
  <si>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</si>
  <si>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</si>
  <si>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13</t>
  </si>
  <si>
    <t>5915030010</t>
  </si>
  <si>
    <t>Bourání drobných staveb železničního spodku zarážedel</t>
  </si>
  <si>
    <t>-1767823927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</si>
  <si>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</si>
  <si>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Poznámka k položce:_x000d_
km 11,976 vpravo - starý betonový základ</t>
  </si>
  <si>
    <t>14</t>
  </si>
  <si>
    <t>9909000500</t>
  </si>
  <si>
    <t>Poplatek uložení odpadu betonových prefabrikátů</t>
  </si>
  <si>
    <t>1785665816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</si>
  <si>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</si>
  <si>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5905105030</t>
  </si>
  <si>
    <t>Doplnění KL kamenivem souvisle strojně v koleji</t>
  </si>
  <si>
    <t>351804963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</si>
  <si>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</si>
  <si>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"km 12,000 - 12,050 levá strana" 50,0*0,3*0,35</t>
  </si>
  <si>
    <t>"km 12,050 - 12,350 profil" 300,0*3,4*0,35 - 46,056 "pražce"</t>
  </si>
  <si>
    <t>"km 12,910 - 12,920 profil" 10,0*3,4*0,35 - 1,52 "pražce"</t>
  </si>
  <si>
    <t>"km 12,950 - 12,960 profil" 10,0*3,4*0,35 - 1,52 "pražce"</t>
  </si>
  <si>
    <t>"přejezd km 11,967 - 11,973 profil" 6*3,4*0,35 - 0,912 "pražce"</t>
  </si>
  <si>
    <t>"přejezd km 13,302 - 13,308 profil" 6*3,4*0,35 - 0,912 "pražce"</t>
  </si>
  <si>
    <t xml:space="preserve">"doplnění ŠL  v celém úseku" 8,0*33,0 "vozů"</t>
  </si>
  <si>
    <t>16</t>
  </si>
  <si>
    <t>5909032010</t>
  </si>
  <si>
    <t>Přesná úprava GPK koleje směrové a výškové uspořádání pražce dřevěné nebo ocelové</t>
  </si>
  <si>
    <t>km</t>
  </si>
  <si>
    <t>2038756725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</si>
  <si>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</si>
  <si>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km 11,960 - 13,350 = dl. 1400,0 m_x000d_
Kilometr koleje=km</t>
  </si>
  <si>
    <t>17</t>
  </si>
  <si>
    <t>5915020010</t>
  </si>
  <si>
    <t>Povrchová úprava plochy železničního spodku</t>
  </si>
  <si>
    <t>m2</t>
  </si>
  <si>
    <t>-2018245605</t>
  </si>
  <si>
    <t>Povrchová úprava plochy železničního spodku. Poznámka: 1. V cenách jsou započteny náklady na urovnání a úpravu ploch nebo skládek výzisku kameniva a zeminy s jejich případnou rekultivací.</t>
  </si>
  <si>
    <t xml:space="preserve">"km 11,970 - 12,350 - oboustranně"  (380,0*1,0)*2,0</t>
  </si>
  <si>
    <t>"km 12,910 - 12,960 - vpravo" 50,0*1,1</t>
  </si>
  <si>
    <t>18</t>
  </si>
  <si>
    <t>5912065210</t>
  </si>
  <si>
    <t>Montáž zajišťovací značky včetně sloupku a základu konzolové</t>
  </si>
  <si>
    <t>409143542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</si>
  <si>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</si>
  <si>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Poznámka k položce:_x000d_
ZZ = geodetický bod (ocelová tyčovina v betonovém základu)_x000d_
Značka=kus</t>
  </si>
  <si>
    <t>19</t>
  </si>
  <si>
    <t>M</t>
  </si>
  <si>
    <t>5955101000</t>
  </si>
  <si>
    <t>Kamenivo drcené štěrk frakce 31,5/63 třídy BI</t>
  </si>
  <si>
    <t>1111661895</t>
  </si>
  <si>
    <t>20</t>
  </si>
  <si>
    <t>5956101005</t>
  </si>
  <si>
    <t>Pražec dřevěný příčný nevystrojený dub 2600x260x150 mm</t>
  </si>
  <si>
    <t>1212089329</t>
  </si>
  <si>
    <t>5958125010</t>
  </si>
  <si>
    <t>Komplety s antikorozní úpravou ŽS 4 (svěrka ŽS4, šroub RS 1, matice M24, podložka Fe6)</t>
  </si>
  <si>
    <t>1881954797</t>
  </si>
  <si>
    <t>22</t>
  </si>
  <si>
    <t>5958131025</t>
  </si>
  <si>
    <t>Součásti upevňovací s antikorozní úpravou svěrka ŽS 4 úprava pro žlábek z kolejnic</t>
  </si>
  <si>
    <t>-149760690</t>
  </si>
  <si>
    <t>23</t>
  </si>
  <si>
    <t>5958131040</t>
  </si>
  <si>
    <t>Součásti upevňovací s antikorozní úpravou šroub svěrkový RS 1 (M22x80)</t>
  </si>
  <si>
    <t>1722520290</t>
  </si>
  <si>
    <t>24</t>
  </si>
  <si>
    <t>5958131065</t>
  </si>
  <si>
    <t>Součásti upevňovací s antikorozní úpravou matice M24</t>
  </si>
  <si>
    <t>731082717</t>
  </si>
  <si>
    <t>25</t>
  </si>
  <si>
    <t>5958131050</t>
  </si>
  <si>
    <t>Součásti upevňovací s antikorozní úpravou vrtule R1(145)</t>
  </si>
  <si>
    <t>-442472556</t>
  </si>
  <si>
    <t>26</t>
  </si>
  <si>
    <t>5958131070</t>
  </si>
  <si>
    <t>Součásti upevňovací s antikorozní úpravou kroužek pružný dvojitý Fe 6</t>
  </si>
  <si>
    <t>-119846179</t>
  </si>
  <si>
    <t>27</t>
  </si>
  <si>
    <t>5962119025</t>
  </si>
  <si>
    <t>Zajištění PPK betonový sloupek pro konzolovou značku</t>
  </si>
  <si>
    <t>-881141712</t>
  </si>
  <si>
    <t>Poznámka k položce:_x000d_
ZZ = geodetický bod (ocelová tyčovina v betonovém základu)</t>
  </si>
  <si>
    <t>28</t>
  </si>
  <si>
    <t>5962119010</t>
  </si>
  <si>
    <t>Zajištění PPK konzolová značka</t>
  </si>
  <si>
    <t>203137187</t>
  </si>
  <si>
    <t>29</t>
  </si>
  <si>
    <t>5962119020</t>
  </si>
  <si>
    <t>Zajištění PPK štítek konzolové a hřebové značky</t>
  </si>
  <si>
    <t>1910969470</t>
  </si>
  <si>
    <t>A.1.2 - Materiál zajištěný ojednatelem - NEOCEŇOVAT</t>
  </si>
  <si>
    <t>5956201005</t>
  </si>
  <si>
    <t>Pražec dřevěný příčný užitý vystrojený</t>
  </si>
  <si>
    <t>941633971</t>
  </si>
  <si>
    <t>5958158005</t>
  </si>
  <si>
    <t xml:space="preserve">Podložka pryžová pod patu kolejnice S49  183/126/6</t>
  </si>
  <si>
    <t>-507524764</t>
  </si>
  <si>
    <t>5958158070</t>
  </si>
  <si>
    <t>Podložka polyetylenová pod podkladnici 380/160/2 (S4, R4)</t>
  </si>
  <si>
    <t>-1144478559</t>
  </si>
  <si>
    <t>5957201010</t>
  </si>
  <si>
    <t>Kolejnice užité tv. S49</t>
  </si>
  <si>
    <t>740647973</t>
  </si>
  <si>
    <t>A.1.3 - Práce na žel. přejezdech</t>
  </si>
  <si>
    <t>5913140010</t>
  </si>
  <si>
    <t>Demontáž přejezdové konstrukce se silničními panely vnější i vnitřní část</t>
  </si>
  <si>
    <t>371571231</t>
  </si>
  <si>
    <t>Demontáž přejezdové konstrukce se silničními panely vnější i vnitřní část. Poznámka: 1. V cenách jsou započteny náklady na demontáž a naložení na dopravní prostředek.</t>
  </si>
  <si>
    <t>Poznámka k položce:_x000d_
přejezd v km 11,970</t>
  </si>
  <si>
    <t>5913145010</t>
  </si>
  <si>
    <t>Montáž přejezdové konstrukce se silničními panely vnější i vnitřní část</t>
  </si>
  <si>
    <t>1640182907</t>
  </si>
  <si>
    <t>Montáž přejezdové konstrukce se silničními panely vnější i vnitřní část. Poznámka: 1. V cenách jsou započteny náklady na montáž konstrukce. 2. V cenách nejsou obsaženy náklady na dodávku materiálu.</t>
  </si>
  <si>
    <t>Poznámka k položce:_x000d_
přejezd km 11,970</t>
  </si>
  <si>
    <t>5913235020</t>
  </si>
  <si>
    <t>Dělení AB komunikace řezáním hloubky do 20 cm</t>
  </si>
  <si>
    <t>1026734271</t>
  </si>
  <si>
    <t>Dělení AB komunikace řezáním hloubky do 20 cm. Poznámka: 1. V cenách jsou započteny náklady na provedení úkolu.</t>
  </si>
  <si>
    <t>5913240020</t>
  </si>
  <si>
    <t>Odstranění AB komunikace odtěžením nebo frézováním hloubky do 20 cm</t>
  </si>
  <si>
    <t>1862892033</t>
  </si>
  <si>
    <t>Odstranění AB komunikace odtěžením nebo frézováním hloubky do 20 cm. Poznámka: 1. V cenách jsou započteny náklady na odtěžení nebo frézování a naložení výzisku na dopravní prostředek.</t>
  </si>
  <si>
    <t>"vlevo" 3,5*3,4</t>
  </si>
  <si>
    <t>"vpravo" 3,5*3,4</t>
  </si>
  <si>
    <t>"střed" 3,5*1,3</t>
  </si>
  <si>
    <t>5913210020</t>
  </si>
  <si>
    <t>Výměna kolejnicových dílů přejezdu ochranná kolejnice</t>
  </si>
  <si>
    <t>1965403150</t>
  </si>
  <si>
    <t>Výměna kolejnicových dílů přejezdu ochranná kolejnice. Poznámka: 1. V cenách jsou započteny náklady na výměnu a manipulaci. 2. V cenách nejsou obsaženy náklady na dodávku materiálu.</t>
  </si>
  <si>
    <t>5913250020</t>
  </si>
  <si>
    <t>Zřízení konstrukce vozovky asfaltobetonové dle vzorového listu Ž těžké - podkladní, ložní a obrusná vrstva tloušťky do 25 cm</t>
  </si>
  <si>
    <t>-1584324938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</si>
  <si>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</si>
  <si>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"vlevo" 4,0*3,4</t>
  </si>
  <si>
    <t>"vpravo" 4,0*3,4</t>
  </si>
  <si>
    <t>"střed" 5,0*1,3</t>
  </si>
  <si>
    <t>5913245010</t>
  </si>
  <si>
    <t>Oprava komunikace vyplněním trhlin zálivkovou hmotou</t>
  </si>
  <si>
    <t>-1203593501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</si>
  <si>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</si>
  <si>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9909000200</t>
  </si>
  <si>
    <t>Poplatek za uložení nebezpečného odpadu na oficiální skládku</t>
  </si>
  <si>
    <t>-1094514354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</si>
  <si>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</si>
  <si>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(28,350*0,15)*2,4</t>
  </si>
  <si>
    <t>5963110010</t>
  </si>
  <si>
    <t>Přejezd Intermont panel 1285x3000x170 ŽPP 1</t>
  </si>
  <si>
    <t>654811536</t>
  </si>
  <si>
    <t>5963110015</t>
  </si>
  <si>
    <t>Přejezd Intermont panel 600x3000x170 ŽPP 2</t>
  </si>
  <si>
    <t>1103353844</t>
  </si>
  <si>
    <t>5963146020</t>
  </si>
  <si>
    <t>Asfaltový beton ACP 16S 50/70 středněznný-podkladní vrstva</t>
  </si>
  <si>
    <t>-1639804259</t>
  </si>
  <si>
    <t>5963146010</t>
  </si>
  <si>
    <t>Asfaltový beton ACL 16S 50/70 hrubozrnný-ložní vrstva</t>
  </si>
  <si>
    <t>-329959809</t>
  </si>
  <si>
    <t>5963146000</t>
  </si>
  <si>
    <t>Asfaltový beton ACO 11S 50/70 střednězrnný-obrusná vrstva</t>
  </si>
  <si>
    <t>1140294128</t>
  </si>
  <si>
    <t>5963155005</t>
  </si>
  <si>
    <t>Asfaltová páska těsnící</t>
  </si>
  <si>
    <t>-946436812</t>
  </si>
  <si>
    <t xml:space="preserve">A.2 - Oprava přejezdu v EP 18,850 (P366) v úseku  Teplá - Poutnov</t>
  </si>
  <si>
    <t xml:space="preserve">A.2.1 - Práce na přejezdu </t>
  </si>
  <si>
    <t>1044640454</t>
  </si>
  <si>
    <t>-1442297250</t>
  </si>
  <si>
    <t>"vlevo" 5,0*7,0</t>
  </si>
  <si>
    <t>"vpravo" 2,25*6,4</t>
  </si>
  <si>
    <t>"střed" 6,7*1,3</t>
  </si>
  <si>
    <t>1202775902</t>
  </si>
  <si>
    <t>(58,110*0,2)*2,4</t>
  </si>
  <si>
    <t>5913215020</t>
  </si>
  <si>
    <t>Demontáž kolejnicových dílů přejezdu ochranná kolejnice</t>
  </si>
  <si>
    <t>1110028479</t>
  </si>
  <si>
    <t>Demontáž kolejnicových dílů přejezdu ochranná kolejnice. Poznámka: 1. V cenách jsou započteny náklady na demontáž a naložení na dopravní prostředek.</t>
  </si>
  <si>
    <t>5906140070</t>
  </si>
  <si>
    <t>Demontáž kolejového roštu koleje v ose koleje pražce dřevěné tv. S49 rozdělení "c"</t>
  </si>
  <si>
    <t>1385141533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</si>
  <si>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</si>
  <si>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km 18,853 - 18,878 = dl. 25,0 m</t>
  </si>
  <si>
    <t>1002258567</t>
  </si>
  <si>
    <t>5906130400</t>
  </si>
  <si>
    <t>Montáž kolejového roštu v ose koleje pražce betonové vystrojené tv. S49 rozdělení "u"</t>
  </si>
  <si>
    <t>-1438464925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</si>
  <si>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</si>
  <si>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5906055110</t>
  </si>
  <si>
    <t>Příplatek za současnou výměnu pražce s bezpodkladnicovým upevněním a kompletů</t>
  </si>
  <si>
    <t>30820768</t>
  </si>
  <si>
    <t>Příplatek za současnou výměnu pražce s bezpodkladnicovým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</si>
  <si>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položce:_x000d_
výměna upevňovadel s antikorozní úpravou_x000d_
Pražec=kus</t>
  </si>
  <si>
    <t>1705624415</t>
  </si>
  <si>
    <t>25,0*3,5*0,3 - 3,838 "pražce"</t>
  </si>
  <si>
    <t>-276441563</t>
  </si>
  <si>
    <t>"ŠL" 22,412*1,6</t>
  </si>
  <si>
    <t>"odtěžení zeminy" 19,100*1,8</t>
  </si>
  <si>
    <t>"závěrné zídky" 1,728*1,6</t>
  </si>
  <si>
    <t>"příkopový žlab s mříží" 3,150*1,6</t>
  </si>
  <si>
    <t>-78637357</t>
  </si>
  <si>
    <t>(25,0*3,5*0,3 - 3,99 "pražce")*1,10</t>
  </si>
  <si>
    <t>5909042010</t>
  </si>
  <si>
    <t>Přesná úprava GPK výhybky směrové a výškové uspořádání pražce dřevěné nebo ocelové</t>
  </si>
  <si>
    <t>-558743974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</si>
  <si>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</si>
  <si>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přejezd + výhybky + výběhy_x000d_
Rozvinutá délka výhybky=m</t>
  </si>
  <si>
    <t>33</t>
  </si>
  <si>
    <t>5910021120</t>
  </si>
  <si>
    <t>Svařování kolejnic termitem zkrácený předehřev standardní spára svar jednotlivý tv. S49</t>
  </si>
  <si>
    <t>351893645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</si>
  <si>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</si>
  <si>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34</t>
  </si>
  <si>
    <t>5910040230</t>
  </si>
  <si>
    <t>Umožnění volné dilatace kolejnice bez demontáže nebo montáže upevňovadel s osazením a odstraněním kluzných podložek rozdělení pražců "u"</t>
  </si>
  <si>
    <t>63673584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</si>
  <si>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</si>
  <si>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5915005020</t>
  </si>
  <si>
    <t>Hloubení rýh nebo jam na železničním spodku II. třídy</t>
  </si>
  <si>
    <t>2106639837</t>
  </si>
  <si>
    <t>Hloubení rýh nebo jam na železničním spodku II. třídy. Poznámka: 1. V cenách jsou započteny náklady na hloubení a uložení výzisku na terén nebo naložení na dopravní prostředek a uložení na úložišti.</t>
  </si>
  <si>
    <t>"závěrné zídky" (7,2*0,4*0,3)*2,0</t>
  </si>
  <si>
    <t>"příkopový žlab s mříží" 9,0*0,7*0,5</t>
  </si>
  <si>
    <t>5913040230</t>
  </si>
  <si>
    <t>Montáž celopryžové přejezdové konstrukce silně zatížené v koleji část vnější a vnitřní včetně závěrných zídek</t>
  </si>
  <si>
    <t>-1030677568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</si>
  <si>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</si>
  <si>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197932597</t>
  </si>
  <si>
    <t>"vlevo" 4,3*7,0</t>
  </si>
  <si>
    <t>"vpravo" 1,55*6,4</t>
  </si>
  <si>
    <t>5914030520</t>
  </si>
  <si>
    <t>Demontáž dílů otevřeného odvodnění silničního žlabu štěrbinového</t>
  </si>
  <si>
    <t>-243038688</t>
  </si>
  <si>
    <t>Demontáž dílů otevřeného odvodnění silničního žlabu štěrbinového. Poznámka: 1. V cenách jsou započteny náklady na demontáž dílů, zához, urovnání a úpravu terénu nebo naložení výzisku na dopravní prostředek. 2. V cenách nejsou obsaženy náklady na dopravu a skládkovné.</t>
  </si>
  <si>
    <t>5914035550</t>
  </si>
  <si>
    <t>Zřízení otevřených odvodňovacích zařízení prahové vpusti prefabrikované díly</t>
  </si>
  <si>
    <t>405599100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</si>
  <si>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</si>
  <si>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1671940625</t>
  </si>
  <si>
    <t>odstranění nánosu v obvodu přejezdu</t>
  </si>
  <si>
    <t>"vlevo" 7,0*2,0*0,2</t>
  </si>
  <si>
    <t>"vpravo" 3,0*3,0*0,2</t>
  </si>
  <si>
    <t>"vpravo" 14,0*2,5*0,3</t>
  </si>
  <si>
    <t>"vlevo - v místě příkopu" 5,0*2,0*0,4</t>
  </si>
  <si>
    <t>5914030010</t>
  </si>
  <si>
    <t>Demontáž dílů otevřeného odvodnění příkopové tvárnice</t>
  </si>
  <si>
    <t>230359158</t>
  </si>
  <si>
    <t>Demontáž dílů otevřeného odvodnění příkopové tvárnice. Poznámka: 1. V cenách jsou započteny náklady na demontáž dílů, zához, urovnání a úpravu terénu nebo naložení výzisku na dopravní prostředek. 2. V cenách nejsou obsaženy náklady na dopravu a skládkovné.</t>
  </si>
  <si>
    <t>5914035010</t>
  </si>
  <si>
    <t>Zřízení otevřených odvodňovacích zařízení příkopové tvárnice</t>
  </si>
  <si>
    <t>152104801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</si>
  <si>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</si>
  <si>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5914040040</t>
  </si>
  <si>
    <t>Čištění krytých odvodňovacích zařízení ručně svodné šachty</t>
  </si>
  <si>
    <t>-1886812221</t>
  </si>
  <si>
    <t>Čištění krytých odvodňovacích zařízení ručně svodné šachty. Poznámka: 1. V cenách jsou započteny náklady na pročištění nebo propláchnutí, odstranění usazenin a naložení výzisku na dopravní prostředek. 2. V cenách nejsou obsaženy náklady na dopravu výzisku a skládkovné.</t>
  </si>
  <si>
    <t>1341271450</t>
  </si>
  <si>
    <t>5963101003</t>
  </si>
  <si>
    <t>Přejezd celopryžový pro zatížené komunikace se závěrnou zídkou tv. T</t>
  </si>
  <si>
    <t>319447960</t>
  </si>
  <si>
    <t>-1152395259</t>
  </si>
  <si>
    <t>-1624639673</t>
  </si>
  <si>
    <t>894892792</t>
  </si>
  <si>
    <t>100369243</t>
  </si>
  <si>
    <t>5964161010</t>
  </si>
  <si>
    <t>Beton lehce zhutnitelný C 20/25;X0 F5 2 285 2 765</t>
  </si>
  <si>
    <t>-1758959203</t>
  </si>
  <si>
    <t>5958131000</t>
  </si>
  <si>
    <t>Součásti upevňovací s antikorozní úpravou svěrka Skl 14</t>
  </si>
  <si>
    <t>1900358769</t>
  </si>
  <si>
    <t>5958131080</t>
  </si>
  <si>
    <t>Součásti upevňovací s antikorozní úpravou podložka Uls 7</t>
  </si>
  <si>
    <t>-317935811</t>
  </si>
  <si>
    <t>31</t>
  </si>
  <si>
    <t>1829000929</t>
  </si>
  <si>
    <t>32</t>
  </si>
  <si>
    <t>5964123000</t>
  </si>
  <si>
    <t>Odvodňovací žlab s mříží</t>
  </si>
  <si>
    <t>1501207604</t>
  </si>
  <si>
    <t>A.2.2 - Materiál zajištěný objednatelkem - NEOCEŇOVAT</t>
  </si>
  <si>
    <t>5956213050</t>
  </si>
  <si>
    <t xml:space="preserve">Pražec betonový příčný vystrojený  užitý tv. B 91S/2 (S)</t>
  </si>
  <si>
    <t>-648271885</t>
  </si>
  <si>
    <t>-2005602601</t>
  </si>
  <si>
    <t>A.3 - Přepravy - soubor A.1 + A.2 (Sborník SŽDC 2019)</t>
  </si>
  <si>
    <t>9902100100</t>
  </si>
  <si>
    <t xml:space="preserve">Doprava dodávek zhotovitele, dodávek objednatele nebo výzisku mechanizací přes 3,5 t sypanin  do 10 km</t>
  </si>
  <si>
    <t>-1294104026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</si>
  <si>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</si>
  <si>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Přeprava na skládku_x000d_
A.1.1 - 911,916 t_x000d_
A.1.3 - 10,206 t_x000d_
A.2.1 - 106,937 t_x000d_
_x000d_
Měrnou jednotkou je t přepravovaného materiálu.</t>
  </si>
  <si>
    <t>9902100300</t>
  </si>
  <si>
    <t xml:space="preserve">Doprava dodávek zhotovitele, dodávek objednatele nebo výzisku mechanizací přes 3,5 t sypanin  do 30 km</t>
  </si>
  <si>
    <t>1719128287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</si>
  <si>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</si>
  <si>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kameniva:_x000d_
A.1 - 1042,797 t_x000d_
A.2 - 41,626 t_x000d_
Měrnou jednotkou je t přepravovaného materiálu.</t>
  </si>
  <si>
    <t>9902100400</t>
  </si>
  <si>
    <t xml:space="preserve">Doprava dodávek zhotovitele, dodávek objednatele nebo výzisku mechanizací přes 3,5 t sypanin  do 40 km</t>
  </si>
  <si>
    <t>-2030140750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</si>
  <si>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</si>
  <si>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panel + asfalt + beton_x000d_
A.1.3 - 18,102 t_x000d_
A.2.1 - 21,209 t_x000d_
Měrnou jednotkou je t přepravovaného materiálu.</t>
  </si>
  <si>
    <t>9901000900</t>
  </si>
  <si>
    <t>Doprava dodávek zhotovitele, dodávek objednatele nebo výzisku mechanizací o nosnosti do 3,5 t do 200 km</t>
  </si>
  <si>
    <t>1742912868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</si>
  <si>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</si>
  <si>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Přeprava pražců + drobného kolejiva:_x000d_
A.1 - 1,893 t (1 kus)_x000d_
A.2 - 0,065 t (1 kus)_x000d_
A.1 - 2,000 t (1 kus) → ZZ_x000d_
Měrnou jednotkou je kus stroje.</t>
  </si>
  <si>
    <t>9902200800</t>
  </si>
  <si>
    <t>Doprava dodávek zhotovitele, dodávek objednatele nebo výzisku mechanizací přes 3,5 t objemnějšího kusového materiálu do 150 km</t>
  </si>
  <si>
    <t>1601570091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</si>
  <si>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</si>
  <si>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Dodávka_x000d_
A.4 odvodňovací žlaby - 5,280 t_x000d_
A.4 celopryžový přejezd - 6,0 t_x000d_
Měrnou jednotkou je t přepravovaného materiálu.</t>
  </si>
  <si>
    <t>9903200200</t>
  </si>
  <si>
    <t>Přeprava mechanizace na místo prováděných prací o hmotnosti přes 12 t do 200 km</t>
  </si>
  <si>
    <t>-320336504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</si>
  <si>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</si>
  <si>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položce:_x000d_
MHS, ASP, ASPv, PUŠL</t>
  </si>
  <si>
    <t>A.4 - VON - soubor A.1 + A.2 (Sborník SŽDC 2019)</t>
  </si>
  <si>
    <t>021211001</t>
  </si>
  <si>
    <t>Průzkumné práce pro opravy Doplňující laboratorní rozbor kontaminace zeminy nebo kol. lože</t>
  </si>
  <si>
    <t>1744845521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</si>
  <si>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</si>
  <si>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</si>
  <si>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Kontrola PPK při směrové a výškové úpravě koleje zaměřením APK trať jednokolejná</t>
  </si>
  <si>
    <t>553945240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</si>
  <si>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</si>
  <si>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položce:_x000d_
zaměření před ASP_x000d_
zaměření po ASP před zřízením BK</t>
  </si>
  <si>
    <t>022121001</t>
  </si>
  <si>
    <t>Geodetické práce Diagnostika technické infrastruktury Vytýčení trasy inženýrských sítí</t>
  </si>
  <si>
    <t>%</t>
  </si>
  <si>
    <t>383323323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</si>
  <si>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</si>
  <si>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MNOŽSTVÍ = procento vyjádřeno des. číslem (př. 1% = 0,01)_x000d_
Základna pro výpočet - dotyčné práce</t>
  </si>
  <si>
    <t>023131001</t>
  </si>
  <si>
    <t>Projektové práce Dokumentace skutečného provedení železničního svršku a spodku</t>
  </si>
  <si>
    <t>135065588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</si>
  <si>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</si>
  <si>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</si>
  <si>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</si>
  <si>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-2041992446</t>
  </si>
  <si>
    <t>Poznámka k položce:_x000d_
MNOŽSTVÍ = procento vyjádřeno des. číslem (př. 1% = 0,01)_x000d_
Základna pro výpočet - ZRN</t>
  </si>
  <si>
    <t>033111001</t>
  </si>
  <si>
    <t>Provozní vlivy Výluka silničního provozu se zajištěním objížďky</t>
  </si>
  <si>
    <t>618257684</t>
  </si>
  <si>
    <t>023111011</t>
  </si>
  <si>
    <t>Projektové práce Technický projekt zajištění PPK bez optimalizace nivelety/osy koleje trať jednokolejná zajištění PPK</t>
  </si>
  <si>
    <t>500526948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</si>
  <si>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</si>
  <si>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 xml:space="preserve">Poznámka k položce:_x000d_
zaměření a zajištění nových ZZ + NALEPENÍ ŠTÍTKŮ (vč. Technického projektu)_x000d_
A.1 - 11,950 - 13,350 = dl. 1400,0 m_x000d_
</t>
  </si>
  <si>
    <t>033131001</t>
  </si>
  <si>
    <t>Provozní vlivy Organizační zajištění prací při zřizování a udržování BK kolejí a výhybek</t>
  </si>
  <si>
    <t>1654693199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</si>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</sst>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27</v>
      </c>
    </row>
    <row r="1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7"/>
      <c r="BS11" s="13" t="s">
        <v>27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27</v>
      </c>
    </row>
    <row r="13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32</v>
      </c>
      <c r="AO13" s="18"/>
      <c r="AP13" s="18"/>
      <c r="AQ13" s="18"/>
      <c r="AR13" s="16"/>
      <c r="BE13" s="27"/>
      <c r="BS13" s="13" t="s">
        <v>27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E14" s="27"/>
      <c r="BS14" s="13" t="s">
        <v>27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35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35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38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40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41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42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43</v>
      </c>
      <c r="E29" s="42"/>
      <c r="F29" s="28" t="s">
        <v>44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45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46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47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48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50" t="s">
        <v>51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52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650180149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Čištění kolejového lože a oprava GPK v úseku Ovesné Kladruby - Teplá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Ov. Kladruby - Teplá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29. 1. 2019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SŽDC, s.o.; OŘ Ústí nad Labem - ST K. Vary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53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36</v>
      </c>
      <c r="AJ50" s="35"/>
      <c r="AK50" s="35"/>
      <c r="AL50" s="35"/>
      <c r="AM50" s="64" t="str">
        <f>IF(E20="","",E20)</f>
        <v>Monika Roztočilová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54</v>
      </c>
      <c r="D52" s="78"/>
      <c r="E52" s="78"/>
      <c r="F52" s="78"/>
      <c r="G52" s="78"/>
      <c r="H52" s="79"/>
      <c r="I52" s="80" t="s">
        <v>55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56</v>
      </c>
      <c r="AH52" s="78"/>
      <c r="AI52" s="78"/>
      <c r="AJ52" s="78"/>
      <c r="AK52" s="78"/>
      <c r="AL52" s="78"/>
      <c r="AM52" s="78"/>
      <c r="AN52" s="80" t="s">
        <v>57</v>
      </c>
      <c r="AO52" s="78"/>
      <c r="AP52" s="82"/>
      <c r="AQ52" s="83" t="s">
        <v>58</v>
      </c>
      <c r="AR52" s="39"/>
      <c r="AS52" s="84" t="s">
        <v>59</v>
      </c>
      <c r="AT52" s="85" t="s">
        <v>60</v>
      </c>
      <c r="AU52" s="85" t="s">
        <v>61</v>
      </c>
      <c r="AV52" s="85" t="s">
        <v>62</v>
      </c>
      <c r="AW52" s="85" t="s">
        <v>63</v>
      </c>
      <c r="AX52" s="85" t="s">
        <v>64</v>
      </c>
      <c r="AY52" s="85" t="s">
        <v>65</v>
      </c>
      <c r="AZ52" s="85" t="s">
        <v>66</v>
      </c>
      <c r="BA52" s="85" t="s">
        <v>67</v>
      </c>
      <c r="BB52" s="85" t="s">
        <v>68</v>
      </c>
      <c r="BC52" s="85" t="s">
        <v>69</v>
      </c>
      <c r="BD52" s="86" t="s">
        <v>70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71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ROUND(AG55+AG59+AG62+AG63,2)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ROUND(AS55+AS59+AS62+AS63,2)</f>
        <v>0</v>
      </c>
      <c r="AT54" s="98">
        <f>ROUND(SUM(AV54:AW54),2)</f>
        <v>0</v>
      </c>
      <c r="AU54" s="99">
        <f>ROUND(AU55+AU59+AU62+AU63,5)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ROUND(AZ55+AZ59+AZ62+AZ63,2)</f>
        <v>0</v>
      </c>
      <c r="BA54" s="98">
        <f>ROUND(BA55+BA59+BA62+BA63,2)</f>
        <v>0</v>
      </c>
      <c r="BB54" s="98">
        <f>ROUND(BB55+BB59+BB62+BB63,2)</f>
        <v>0</v>
      </c>
      <c r="BC54" s="98">
        <f>ROUND(BC55+BC59+BC62+BC63,2)</f>
        <v>0</v>
      </c>
      <c r="BD54" s="100">
        <f>ROUND(BD55+BD59+BD62+BD63,2)</f>
        <v>0</v>
      </c>
      <c r="BS54" s="101" t="s">
        <v>72</v>
      </c>
      <c r="BT54" s="101" t="s">
        <v>73</v>
      </c>
      <c r="BU54" s="102" t="s">
        <v>74</v>
      </c>
      <c r="BV54" s="101" t="s">
        <v>75</v>
      </c>
      <c r="BW54" s="101" t="s">
        <v>5</v>
      </c>
      <c r="BX54" s="101" t="s">
        <v>76</v>
      </c>
      <c r="CL54" s="101" t="s">
        <v>1</v>
      </c>
    </row>
    <row r="55" s="5" customFormat="1" ht="40.5" customHeight="1">
      <c r="B55" s="103"/>
      <c r="C55" s="104"/>
      <c r="D55" s="105" t="s">
        <v>77</v>
      </c>
      <c r="E55" s="105"/>
      <c r="F55" s="105"/>
      <c r="G55" s="105"/>
      <c r="H55" s="105"/>
      <c r="I55" s="106"/>
      <c r="J55" s="105" t="s">
        <v>78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ROUND(SUM(AG56:AG58),2)</f>
        <v>0</v>
      </c>
      <c r="AH55" s="106"/>
      <c r="AI55" s="106"/>
      <c r="AJ55" s="106"/>
      <c r="AK55" s="106"/>
      <c r="AL55" s="106"/>
      <c r="AM55" s="106"/>
      <c r="AN55" s="108">
        <f>SUM(AG55,AT55)</f>
        <v>0</v>
      </c>
      <c r="AO55" s="106"/>
      <c r="AP55" s="106"/>
      <c r="AQ55" s="109" t="s">
        <v>79</v>
      </c>
      <c r="AR55" s="110"/>
      <c r="AS55" s="111">
        <f>ROUND(SUM(AS56:AS58),2)</f>
        <v>0</v>
      </c>
      <c r="AT55" s="112">
        <f>ROUND(SUM(AV55:AW55),2)</f>
        <v>0</v>
      </c>
      <c r="AU55" s="113">
        <f>ROUND(SUM(AU56:AU58),5)</f>
        <v>0</v>
      </c>
      <c r="AV55" s="112">
        <f>ROUND(AZ55*L29,2)</f>
        <v>0</v>
      </c>
      <c r="AW55" s="112">
        <f>ROUND(BA55*L30,2)</f>
        <v>0</v>
      </c>
      <c r="AX55" s="112">
        <f>ROUND(BB55*L29,2)</f>
        <v>0</v>
      </c>
      <c r="AY55" s="112">
        <f>ROUND(BC55*L30,2)</f>
        <v>0</v>
      </c>
      <c r="AZ55" s="112">
        <f>ROUND(SUM(AZ56:AZ58),2)</f>
        <v>0</v>
      </c>
      <c r="BA55" s="112">
        <f>ROUND(SUM(BA56:BA58),2)</f>
        <v>0</v>
      </c>
      <c r="BB55" s="112">
        <f>ROUND(SUM(BB56:BB58),2)</f>
        <v>0</v>
      </c>
      <c r="BC55" s="112">
        <f>ROUND(SUM(BC56:BC58),2)</f>
        <v>0</v>
      </c>
      <c r="BD55" s="114">
        <f>ROUND(SUM(BD56:BD58),2)</f>
        <v>0</v>
      </c>
      <c r="BS55" s="115" t="s">
        <v>72</v>
      </c>
      <c r="BT55" s="115" t="s">
        <v>80</v>
      </c>
      <c r="BU55" s="115" t="s">
        <v>74</v>
      </c>
      <c r="BV55" s="115" t="s">
        <v>75</v>
      </c>
      <c r="BW55" s="115" t="s">
        <v>81</v>
      </c>
      <c r="BX55" s="115" t="s">
        <v>5</v>
      </c>
      <c r="CL55" s="115" t="s">
        <v>1</v>
      </c>
      <c r="CM55" s="115" t="s">
        <v>82</v>
      </c>
    </row>
    <row r="56" s="6" customFormat="1" ht="16.5" customHeight="1">
      <c r="A56" s="116" t="s">
        <v>83</v>
      </c>
      <c r="B56" s="117"/>
      <c r="C56" s="118"/>
      <c r="D56" s="118"/>
      <c r="E56" s="119" t="s">
        <v>84</v>
      </c>
      <c r="F56" s="119"/>
      <c r="G56" s="119"/>
      <c r="H56" s="119"/>
      <c r="I56" s="119"/>
      <c r="J56" s="118"/>
      <c r="K56" s="119" t="s">
        <v>85</v>
      </c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20">
        <f>'A.1.1 - Práce na ŽSv'!J32</f>
        <v>0</v>
      </c>
      <c r="AH56" s="118"/>
      <c r="AI56" s="118"/>
      <c r="AJ56" s="118"/>
      <c r="AK56" s="118"/>
      <c r="AL56" s="118"/>
      <c r="AM56" s="118"/>
      <c r="AN56" s="120">
        <f>SUM(AG56,AT56)</f>
        <v>0</v>
      </c>
      <c r="AO56" s="118"/>
      <c r="AP56" s="118"/>
      <c r="AQ56" s="121" t="s">
        <v>86</v>
      </c>
      <c r="AR56" s="122"/>
      <c r="AS56" s="123">
        <v>0</v>
      </c>
      <c r="AT56" s="124">
        <f>ROUND(SUM(AV56:AW56),2)</f>
        <v>0</v>
      </c>
      <c r="AU56" s="125">
        <f>'A.1.1 - Práce na ŽSv'!P85</f>
        <v>0</v>
      </c>
      <c r="AV56" s="124">
        <f>'A.1.1 - Práce na ŽSv'!J35</f>
        <v>0</v>
      </c>
      <c r="AW56" s="124">
        <f>'A.1.1 - Práce na ŽSv'!J36</f>
        <v>0</v>
      </c>
      <c r="AX56" s="124">
        <f>'A.1.1 - Práce na ŽSv'!J37</f>
        <v>0</v>
      </c>
      <c r="AY56" s="124">
        <f>'A.1.1 - Práce na ŽSv'!J38</f>
        <v>0</v>
      </c>
      <c r="AZ56" s="124">
        <f>'A.1.1 - Práce na ŽSv'!F35</f>
        <v>0</v>
      </c>
      <c r="BA56" s="124">
        <f>'A.1.1 - Práce na ŽSv'!F36</f>
        <v>0</v>
      </c>
      <c r="BB56" s="124">
        <f>'A.1.1 - Práce na ŽSv'!F37</f>
        <v>0</v>
      </c>
      <c r="BC56" s="124">
        <f>'A.1.1 - Práce na ŽSv'!F38</f>
        <v>0</v>
      </c>
      <c r="BD56" s="126">
        <f>'A.1.1 - Práce na ŽSv'!F39</f>
        <v>0</v>
      </c>
      <c r="BT56" s="127" t="s">
        <v>82</v>
      </c>
      <c r="BV56" s="127" t="s">
        <v>75</v>
      </c>
      <c r="BW56" s="127" t="s">
        <v>87</v>
      </c>
      <c r="BX56" s="127" t="s">
        <v>81</v>
      </c>
      <c r="CL56" s="127" t="s">
        <v>1</v>
      </c>
    </row>
    <row r="57" s="6" customFormat="1" ht="25.5" customHeight="1">
      <c r="A57" s="116" t="s">
        <v>83</v>
      </c>
      <c r="B57" s="117"/>
      <c r="C57" s="118"/>
      <c r="D57" s="118"/>
      <c r="E57" s="119" t="s">
        <v>88</v>
      </c>
      <c r="F57" s="119"/>
      <c r="G57" s="119"/>
      <c r="H57" s="119"/>
      <c r="I57" s="119"/>
      <c r="J57" s="118"/>
      <c r="K57" s="119" t="s">
        <v>89</v>
      </c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20">
        <f>'A.1.2 - Materiál zajištěn...'!J32</f>
        <v>0</v>
      </c>
      <c r="AH57" s="118"/>
      <c r="AI57" s="118"/>
      <c r="AJ57" s="118"/>
      <c r="AK57" s="118"/>
      <c r="AL57" s="118"/>
      <c r="AM57" s="118"/>
      <c r="AN57" s="120">
        <f>SUM(AG57,AT57)</f>
        <v>0</v>
      </c>
      <c r="AO57" s="118"/>
      <c r="AP57" s="118"/>
      <c r="AQ57" s="121" t="s">
        <v>86</v>
      </c>
      <c r="AR57" s="122"/>
      <c r="AS57" s="123">
        <v>0</v>
      </c>
      <c r="AT57" s="124">
        <f>ROUND(SUM(AV57:AW57),2)</f>
        <v>0</v>
      </c>
      <c r="AU57" s="125">
        <f>'A.1.2 - Materiál zajištěn...'!P85</f>
        <v>0</v>
      </c>
      <c r="AV57" s="124">
        <f>'A.1.2 - Materiál zajištěn...'!J35</f>
        <v>0</v>
      </c>
      <c r="AW57" s="124">
        <f>'A.1.2 - Materiál zajištěn...'!J36</f>
        <v>0</v>
      </c>
      <c r="AX57" s="124">
        <f>'A.1.2 - Materiál zajištěn...'!J37</f>
        <v>0</v>
      </c>
      <c r="AY57" s="124">
        <f>'A.1.2 - Materiál zajištěn...'!J38</f>
        <v>0</v>
      </c>
      <c r="AZ57" s="124">
        <f>'A.1.2 - Materiál zajištěn...'!F35</f>
        <v>0</v>
      </c>
      <c r="BA57" s="124">
        <f>'A.1.2 - Materiál zajištěn...'!F36</f>
        <v>0</v>
      </c>
      <c r="BB57" s="124">
        <f>'A.1.2 - Materiál zajištěn...'!F37</f>
        <v>0</v>
      </c>
      <c r="BC57" s="124">
        <f>'A.1.2 - Materiál zajištěn...'!F38</f>
        <v>0</v>
      </c>
      <c r="BD57" s="126">
        <f>'A.1.2 - Materiál zajištěn...'!F39</f>
        <v>0</v>
      </c>
      <c r="BT57" s="127" t="s">
        <v>82</v>
      </c>
      <c r="BV57" s="127" t="s">
        <v>75</v>
      </c>
      <c r="BW57" s="127" t="s">
        <v>90</v>
      </c>
      <c r="BX57" s="127" t="s">
        <v>81</v>
      </c>
      <c r="CL57" s="127" t="s">
        <v>1</v>
      </c>
    </row>
    <row r="58" s="6" customFormat="1" ht="16.5" customHeight="1">
      <c r="A58" s="116" t="s">
        <v>83</v>
      </c>
      <c r="B58" s="117"/>
      <c r="C58" s="118"/>
      <c r="D58" s="118"/>
      <c r="E58" s="119" t="s">
        <v>91</v>
      </c>
      <c r="F58" s="119"/>
      <c r="G58" s="119"/>
      <c r="H58" s="119"/>
      <c r="I58" s="119"/>
      <c r="J58" s="118"/>
      <c r="K58" s="119" t="s">
        <v>92</v>
      </c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20">
        <f>'A.1.3 - Práce na žel. pře...'!J32</f>
        <v>0</v>
      </c>
      <c r="AH58" s="118"/>
      <c r="AI58" s="118"/>
      <c r="AJ58" s="118"/>
      <c r="AK58" s="118"/>
      <c r="AL58" s="118"/>
      <c r="AM58" s="118"/>
      <c r="AN58" s="120">
        <f>SUM(AG58,AT58)</f>
        <v>0</v>
      </c>
      <c r="AO58" s="118"/>
      <c r="AP58" s="118"/>
      <c r="AQ58" s="121" t="s">
        <v>86</v>
      </c>
      <c r="AR58" s="122"/>
      <c r="AS58" s="123">
        <v>0</v>
      </c>
      <c r="AT58" s="124">
        <f>ROUND(SUM(AV58:AW58),2)</f>
        <v>0</v>
      </c>
      <c r="AU58" s="125">
        <f>'A.1.3 - Práce na žel. pře...'!P85</f>
        <v>0</v>
      </c>
      <c r="AV58" s="124">
        <f>'A.1.3 - Práce na žel. pře...'!J35</f>
        <v>0</v>
      </c>
      <c r="AW58" s="124">
        <f>'A.1.3 - Práce na žel. pře...'!J36</f>
        <v>0</v>
      </c>
      <c r="AX58" s="124">
        <f>'A.1.3 - Práce na žel. pře...'!J37</f>
        <v>0</v>
      </c>
      <c r="AY58" s="124">
        <f>'A.1.3 - Práce na žel. pře...'!J38</f>
        <v>0</v>
      </c>
      <c r="AZ58" s="124">
        <f>'A.1.3 - Práce na žel. pře...'!F35</f>
        <v>0</v>
      </c>
      <c r="BA58" s="124">
        <f>'A.1.3 - Práce na žel. pře...'!F36</f>
        <v>0</v>
      </c>
      <c r="BB58" s="124">
        <f>'A.1.3 - Práce na žel. pře...'!F37</f>
        <v>0</v>
      </c>
      <c r="BC58" s="124">
        <f>'A.1.3 - Práce na žel. pře...'!F38</f>
        <v>0</v>
      </c>
      <c r="BD58" s="126">
        <f>'A.1.3 - Práce na žel. pře...'!F39</f>
        <v>0</v>
      </c>
      <c r="BT58" s="127" t="s">
        <v>82</v>
      </c>
      <c r="BV58" s="127" t="s">
        <v>75</v>
      </c>
      <c r="BW58" s="127" t="s">
        <v>93</v>
      </c>
      <c r="BX58" s="127" t="s">
        <v>81</v>
      </c>
      <c r="CL58" s="127" t="s">
        <v>1</v>
      </c>
    </row>
    <row r="59" s="5" customFormat="1" ht="27" customHeight="1">
      <c r="B59" s="103"/>
      <c r="C59" s="104"/>
      <c r="D59" s="105" t="s">
        <v>94</v>
      </c>
      <c r="E59" s="105"/>
      <c r="F59" s="105"/>
      <c r="G59" s="105"/>
      <c r="H59" s="105"/>
      <c r="I59" s="106"/>
      <c r="J59" s="105" t="s">
        <v>95</v>
      </c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7">
        <f>ROUND(SUM(AG60:AG61),2)</f>
        <v>0</v>
      </c>
      <c r="AH59" s="106"/>
      <c r="AI59" s="106"/>
      <c r="AJ59" s="106"/>
      <c r="AK59" s="106"/>
      <c r="AL59" s="106"/>
      <c r="AM59" s="106"/>
      <c r="AN59" s="108">
        <f>SUM(AG59,AT59)</f>
        <v>0</v>
      </c>
      <c r="AO59" s="106"/>
      <c r="AP59" s="106"/>
      <c r="AQ59" s="109" t="s">
        <v>79</v>
      </c>
      <c r="AR59" s="110"/>
      <c r="AS59" s="111">
        <f>ROUND(SUM(AS60:AS61),2)</f>
        <v>0</v>
      </c>
      <c r="AT59" s="112">
        <f>ROUND(SUM(AV59:AW59),2)</f>
        <v>0</v>
      </c>
      <c r="AU59" s="113">
        <f>ROUND(SUM(AU60:AU61),5)</f>
        <v>0</v>
      </c>
      <c r="AV59" s="112">
        <f>ROUND(AZ59*L29,2)</f>
        <v>0</v>
      </c>
      <c r="AW59" s="112">
        <f>ROUND(BA59*L30,2)</f>
        <v>0</v>
      </c>
      <c r="AX59" s="112">
        <f>ROUND(BB59*L29,2)</f>
        <v>0</v>
      </c>
      <c r="AY59" s="112">
        <f>ROUND(BC59*L30,2)</f>
        <v>0</v>
      </c>
      <c r="AZ59" s="112">
        <f>ROUND(SUM(AZ60:AZ61),2)</f>
        <v>0</v>
      </c>
      <c r="BA59" s="112">
        <f>ROUND(SUM(BA60:BA61),2)</f>
        <v>0</v>
      </c>
      <c r="BB59" s="112">
        <f>ROUND(SUM(BB60:BB61),2)</f>
        <v>0</v>
      </c>
      <c r="BC59" s="112">
        <f>ROUND(SUM(BC60:BC61),2)</f>
        <v>0</v>
      </c>
      <c r="BD59" s="114">
        <f>ROUND(SUM(BD60:BD61),2)</f>
        <v>0</v>
      </c>
      <c r="BS59" s="115" t="s">
        <v>72</v>
      </c>
      <c r="BT59" s="115" t="s">
        <v>80</v>
      </c>
      <c r="BU59" s="115" t="s">
        <v>74</v>
      </c>
      <c r="BV59" s="115" t="s">
        <v>75</v>
      </c>
      <c r="BW59" s="115" t="s">
        <v>96</v>
      </c>
      <c r="BX59" s="115" t="s">
        <v>5</v>
      </c>
      <c r="CL59" s="115" t="s">
        <v>1</v>
      </c>
      <c r="CM59" s="115" t="s">
        <v>82</v>
      </c>
    </row>
    <row r="60" s="6" customFormat="1" ht="16.5" customHeight="1">
      <c r="A60" s="116" t="s">
        <v>83</v>
      </c>
      <c r="B60" s="117"/>
      <c r="C60" s="118"/>
      <c r="D60" s="118"/>
      <c r="E60" s="119" t="s">
        <v>97</v>
      </c>
      <c r="F60" s="119"/>
      <c r="G60" s="119"/>
      <c r="H60" s="119"/>
      <c r="I60" s="119"/>
      <c r="J60" s="118"/>
      <c r="K60" s="119" t="s">
        <v>98</v>
      </c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20">
        <f>'A.2.1 - Práce na přejezdu '!J32</f>
        <v>0</v>
      </c>
      <c r="AH60" s="118"/>
      <c r="AI60" s="118"/>
      <c r="AJ60" s="118"/>
      <c r="AK60" s="118"/>
      <c r="AL60" s="118"/>
      <c r="AM60" s="118"/>
      <c r="AN60" s="120">
        <f>SUM(AG60,AT60)</f>
        <v>0</v>
      </c>
      <c r="AO60" s="118"/>
      <c r="AP60" s="118"/>
      <c r="AQ60" s="121" t="s">
        <v>86</v>
      </c>
      <c r="AR60" s="122"/>
      <c r="AS60" s="123">
        <v>0</v>
      </c>
      <c r="AT60" s="124">
        <f>ROUND(SUM(AV60:AW60),2)</f>
        <v>0</v>
      </c>
      <c r="AU60" s="125">
        <f>'A.2.1 - Práce na přejezdu '!P85</f>
        <v>0</v>
      </c>
      <c r="AV60" s="124">
        <f>'A.2.1 - Práce na přejezdu '!J35</f>
        <v>0</v>
      </c>
      <c r="AW60" s="124">
        <f>'A.2.1 - Práce na přejezdu '!J36</f>
        <v>0</v>
      </c>
      <c r="AX60" s="124">
        <f>'A.2.1 - Práce na přejezdu '!J37</f>
        <v>0</v>
      </c>
      <c r="AY60" s="124">
        <f>'A.2.1 - Práce na přejezdu '!J38</f>
        <v>0</v>
      </c>
      <c r="AZ60" s="124">
        <f>'A.2.1 - Práce na přejezdu '!F35</f>
        <v>0</v>
      </c>
      <c r="BA60" s="124">
        <f>'A.2.1 - Práce na přejezdu '!F36</f>
        <v>0</v>
      </c>
      <c r="BB60" s="124">
        <f>'A.2.1 - Práce na přejezdu '!F37</f>
        <v>0</v>
      </c>
      <c r="BC60" s="124">
        <f>'A.2.1 - Práce na přejezdu '!F38</f>
        <v>0</v>
      </c>
      <c r="BD60" s="126">
        <f>'A.2.1 - Práce na přejezdu '!F39</f>
        <v>0</v>
      </c>
      <c r="BT60" s="127" t="s">
        <v>82</v>
      </c>
      <c r="BV60" s="127" t="s">
        <v>75</v>
      </c>
      <c r="BW60" s="127" t="s">
        <v>99</v>
      </c>
      <c r="BX60" s="127" t="s">
        <v>96</v>
      </c>
      <c r="CL60" s="127" t="s">
        <v>1</v>
      </c>
    </row>
    <row r="61" s="6" customFormat="1" ht="25.5" customHeight="1">
      <c r="A61" s="116" t="s">
        <v>83</v>
      </c>
      <c r="B61" s="117"/>
      <c r="C61" s="118"/>
      <c r="D61" s="118"/>
      <c r="E61" s="119" t="s">
        <v>100</v>
      </c>
      <c r="F61" s="119"/>
      <c r="G61" s="119"/>
      <c r="H61" s="119"/>
      <c r="I61" s="119"/>
      <c r="J61" s="118"/>
      <c r="K61" s="119" t="s">
        <v>101</v>
      </c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20">
        <f>'A.2.2 - Materiál zajištěn...'!J32</f>
        <v>0</v>
      </c>
      <c r="AH61" s="118"/>
      <c r="AI61" s="118"/>
      <c r="AJ61" s="118"/>
      <c r="AK61" s="118"/>
      <c r="AL61" s="118"/>
      <c r="AM61" s="118"/>
      <c r="AN61" s="120">
        <f>SUM(AG61,AT61)</f>
        <v>0</v>
      </c>
      <c r="AO61" s="118"/>
      <c r="AP61" s="118"/>
      <c r="AQ61" s="121" t="s">
        <v>86</v>
      </c>
      <c r="AR61" s="122"/>
      <c r="AS61" s="123">
        <v>0</v>
      </c>
      <c r="AT61" s="124">
        <f>ROUND(SUM(AV61:AW61),2)</f>
        <v>0</v>
      </c>
      <c r="AU61" s="125">
        <f>'A.2.2 - Materiál zajištěn...'!P85</f>
        <v>0</v>
      </c>
      <c r="AV61" s="124">
        <f>'A.2.2 - Materiál zajištěn...'!J35</f>
        <v>0</v>
      </c>
      <c r="AW61" s="124">
        <f>'A.2.2 - Materiál zajištěn...'!J36</f>
        <v>0</v>
      </c>
      <c r="AX61" s="124">
        <f>'A.2.2 - Materiál zajištěn...'!J37</f>
        <v>0</v>
      </c>
      <c r="AY61" s="124">
        <f>'A.2.2 - Materiál zajištěn...'!J38</f>
        <v>0</v>
      </c>
      <c r="AZ61" s="124">
        <f>'A.2.2 - Materiál zajištěn...'!F35</f>
        <v>0</v>
      </c>
      <c r="BA61" s="124">
        <f>'A.2.2 - Materiál zajištěn...'!F36</f>
        <v>0</v>
      </c>
      <c r="BB61" s="124">
        <f>'A.2.2 - Materiál zajištěn...'!F37</f>
        <v>0</v>
      </c>
      <c r="BC61" s="124">
        <f>'A.2.2 - Materiál zajištěn...'!F38</f>
        <v>0</v>
      </c>
      <c r="BD61" s="126">
        <f>'A.2.2 - Materiál zajištěn...'!F39</f>
        <v>0</v>
      </c>
      <c r="BT61" s="127" t="s">
        <v>82</v>
      </c>
      <c r="BV61" s="127" t="s">
        <v>75</v>
      </c>
      <c r="BW61" s="127" t="s">
        <v>102</v>
      </c>
      <c r="BX61" s="127" t="s">
        <v>96</v>
      </c>
      <c r="CL61" s="127" t="s">
        <v>1</v>
      </c>
    </row>
    <row r="62" s="5" customFormat="1" ht="27" customHeight="1">
      <c r="A62" s="116" t="s">
        <v>83</v>
      </c>
      <c r="B62" s="103"/>
      <c r="C62" s="104"/>
      <c r="D62" s="105" t="s">
        <v>103</v>
      </c>
      <c r="E62" s="105"/>
      <c r="F62" s="105"/>
      <c r="G62" s="105"/>
      <c r="H62" s="105"/>
      <c r="I62" s="106"/>
      <c r="J62" s="105" t="s">
        <v>104</v>
      </c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8">
        <f>'A.3 - Přepravy - soubor A...'!J30</f>
        <v>0</v>
      </c>
      <c r="AH62" s="106"/>
      <c r="AI62" s="106"/>
      <c r="AJ62" s="106"/>
      <c r="AK62" s="106"/>
      <c r="AL62" s="106"/>
      <c r="AM62" s="106"/>
      <c r="AN62" s="108">
        <f>SUM(AG62,AT62)</f>
        <v>0</v>
      </c>
      <c r="AO62" s="106"/>
      <c r="AP62" s="106"/>
      <c r="AQ62" s="109" t="s">
        <v>79</v>
      </c>
      <c r="AR62" s="110"/>
      <c r="AS62" s="111">
        <v>0</v>
      </c>
      <c r="AT62" s="112">
        <f>ROUND(SUM(AV62:AW62),2)</f>
        <v>0</v>
      </c>
      <c r="AU62" s="113">
        <f>'A.3 - Přepravy - soubor A...'!P79</f>
        <v>0</v>
      </c>
      <c r="AV62" s="112">
        <f>'A.3 - Přepravy - soubor A...'!J33</f>
        <v>0</v>
      </c>
      <c r="AW62" s="112">
        <f>'A.3 - Přepravy - soubor A...'!J34</f>
        <v>0</v>
      </c>
      <c r="AX62" s="112">
        <f>'A.3 - Přepravy - soubor A...'!J35</f>
        <v>0</v>
      </c>
      <c r="AY62" s="112">
        <f>'A.3 - Přepravy - soubor A...'!J36</f>
        <v>0</v>
      </c>
      <c r="AZ62" s="112">
        <f>'A.3 - Přepravy - soubor A...'!F33</f>
        <v>0</v>
      </c>
      <c r="BA62" s="112">
        <f>'A.3 - Přepravy - soubor A...'!F34</f>
        <v>0</v>
      </c>
      <c r="BB62" s="112">
        <f>'A.3 - Přepravy - soubor A...'!F35</f>
        <v>0</v>
      </c>
      <c r="BC62" s="112">
        <f>'A.3 - Přepravy - soubor A...'!F36</f>
        <v>0</v>
      </c>
      <c r="BD62" s="114">
        <f>'A.3 - Přepravy - soubor A...'!F37</f>
        <v>0</v>
      </c>
      <c r="BT62" s="115" t="s">
        <v>80</v>
      </c>
      <c r="BV62" s="115" t="s">
        <v>75</v>
      </c>
      <c r="BW62" s="115" t="s">
        <v>105</v>
      </c>
      <c r="BX62" s="115" t="s">
        <v>5</v>
      </c>
      <c r="CL62" s="115" t="s">
        <v>1</v>
      </c>
      <c r="CM62" s="115" t="s">
        <v>82</v>
      </c>
    </row>
    <row r="63" s="5" customFormat="1" ht="27" customHeight="1">
      <c r="A63" s="116" t="s">
        <v>83</v>
      </c>
      <c r="B63" s="103"/>
      <c r="C63" s="104"/>
      <c r="D63" s="105" t="s">
        <v>106</v>
      </c>
      <c r="E63" s="105"/>
      <c r="F63" s="105"/>
      <c r="G63" s="105"/>
      <c r="H63" s="105"/>
      <c r="I63" s="106"/>
      <c r="J63" s="105" t="s">
        <v>107</v>
      </c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8">
        <f>'A.4 - VON - soubor A.1 + ...'!J30</f>
        <v>0</v>
      </c>
      <c r="AH63" s="106"/>
      <c r="AI63" s="106"/>
      <c r="AJ63" s="106"/>
      <c r="AK63" s="106"/>
      <c r="AL63" s="106"/>
      <c r="AM63" s="106"/>
      <c r="AN63" s="108">
        <f>SUM(AG63,AT63)</f>
        <v>0</v>
      </c>
      <c r="AO63" s="106"/>
      <c r="AP63" s="106"/>
      <c r="AQ63" s="109" t="s">
        <v>79</v>
      </c>
      <c r="AR63" s="110"/>
      <c r="AS63" s="128">
        <v>0</v>
      </c>
      <c r="AT63" s="129">
        <f>ROUND(SUM(AV63:AW63),2)</f>
        <v>0</v>
      </c>
      <c r="AU63" s="130">
        <f>'A.4 - VON - soubor A.1 + ...'!P79</f>
        <v>0</v>
      </c>
      <c r="AV63" s="129">
        <f>'A.4 - VON - soubor A.1 + ...'!J33</f>
        <v>0</v>
      </c>
      <c r="AW63" s="129">
        <f>'A.4 - VON - soubor A.1 + ...'!J34</f>
        <v>0</v>
      </c>
      <c r="AX63" s="129">
        <f>'A.4 - VON - soubor A.1 + ...'!J35</f>
        <v>0</v>
      </c>
      <c r="AY63" s="129">
        <f>'A.4 - VON - soubor A.1 + ...'!J36</f>
        <v>0</v>
      </c>
      <c r="AZ63" s="129">
        <f>'A.4 - VON - soubor A.1 + ...'!F33</f>
        <v>0</v>
      </c>
      <c r="BA63" s="129">
        <f>'A.4 - VON - soubor A.1 + ...'!F34</f>
        <v>0</v>
      </c>
      <c r="BB63" s="129">
        <f>'A.4 - VON - soubor A.1 + ...'!F35</f>
        <v>0</v>
      </c>
      <c r="BC63" s="129">
        <f>'A.4 - VON - soubor A.1 + ...'!F36</f>
        <v>0</v>
      </c>
      <c r="BD63" s="131">
        <f>'A.4 - VON - soubor A.1 + ...'!F37</f>
        <v>0</v>
      </c>
      <c r="BT63" s="115" t="s">
        <v>80</v>
      </c>
      <c r="BV63" s="115" t="s">
        <v>75</v>
      </c>
      <c r="BW63" s="115" t="s">
        <v>108</v>
      </c>
      <c r="BX63" s="115" t="s">
        <v>5</v>
      </c>
      <c r="CL63" s="115" t="s">
        <v>1</v>
      </c>
      <c r="CM63" s="115" t="s">
        <v>82</v>
      </c>
    </row>
    <row r="64" s="1" customFormat="1" ht="30" customHeight="1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9"/>
    </row>
    <row r="65" s="1" customFormat="1" ht="6.96" customHeight="1"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39"/>
    </row>
  </sheetData>
  <sheetProtection sheet="1" formatColumns="0" formatRows="0" objects="1" scenarios="1" spinCount="100000" saltValue="4KkpiZWyj7xuwmq8IAFAKAfjtHtAf+u6ePgG4AGQE1CPXImiJOs0soIbXTwgIGgUGMLlJKXmaMLMw/LdlfDUZA==" hashValue="gvqGx1yvvK+qF8jk5+0VqLzWOZ6VsweoGUtYQsiLQIeG04IkBFIWdBLrKvxRpPVRKpFgFN5nKtFygk6RiaZueA==" algorithmName="SHA-512" password="CC35"/>
  <mergeCells count="7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D62:H62"/>
    <mergeCell ref="D55:H55"/>
    <mergeCell ref="E56:I56"/>
    <mergeCell ref="E57:I57"/>
    <mergeCell ref="E58:I58"/>
    <mergeCell ref="D59:H59"/>
    <mergeCell ref="E60:I60"/>
    <mergeCell ref="E61:I61"/>
    <mergeCell ref="D63:H6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63:AM63"/>
    <mergeCell ref="AG54:AM54"/>
    <mergeCell ref="AN54:AP54"/>
    <mergeCell ref="C52:G52"/>
    <mergeCell ref="I52:AF52"/>
    <mergeCell ref="J55:AF55"/>
    <mergeCell ref="K56:AF56"/>
    <mergeCell ref="K57:AF57"/>
    <mergeCell ref="K58:AF58"/>
    <mergeCell ref="J59:AF59"/>
    <mergeCell ref="K60:AF60"/>
    <mergeCell ref="K61:AF61"/>
    <mergeCell ref="J62:AF62"/>
    <mergeCell ref="J63:AF63"/>
  </mergeCells>
  <hyperlinks>
    <hyperlink ref="A56" location="'A.1.1 - Práce na ŽSv'!C2" display="/"/>
    <hyperlink ref="A57" location="'A.1.2 - Materiál zajištěn...'!C2" display="/"/>
    <hyperlink ref="A58" location="'A.1.3 - Práce na žel. pře...'!C2" display="/"/>
    <hyperlink ref="A60" location="'A.2.1 - Práce na přejezdu '!C2" display="/"/>
    <hyperlink ref="A61" location="'A.2.2 - Materiál zajištěn...'!C2" display="/"/>
    <hyperlink ref="A62" location="'A.3 - Přepravy - soubor A...'!C2" display="/"/>
    <hyperlink ref="A63" location="'A.4 - VON - soubor A.1 +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87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82</v>
      </c>
    </row>
    <row r="4" ht="24.96" customHeight="1">
      <c r="B4" s="16"/>
      <c r="D4" s="136" t="s">
        <v>109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7" t="s">
        <v>16</v>
      </c>
      <c r="L6" s="16"/>
    </row>
    <row r="7" ht="16.5" customHeight="1">
      <c r="B7" s="16"/>
      <c r="E7" s="138" t="str">
        <f>'Rekapitulace stavby'!K6</f>
        <v>Čištění kolejového lože a oprava GPK v úseku Ovesné Kladruby - Teplá</v>
      </c>
      <c r="F7" s="137"/>
      <c r="G7" s="137"/>
      <c r="H7" s="137"/>
      <c r="L7" s="16"/>
    </row>
    <row r="8" ht="12" customHeight="1">
      <c r="B8" s="16"/>
      <c r="D8" s="137" t="s">
        <v>110</v>
      </c>
      <c r="L8" s="16"/>
    </row>
    <row r="9" s="1" customFormat="1" ht="16.5" customHeight="1">
      <c r="B9" s="39"/>
      <c r="E9" s="138" t="s">
        <v>111</v>
      </c>
      <c r="F9" s="1"/>
      <c r="G9" s="1"/>
      <c r="H9" s="1"/>
      <c r="I9" s="139"/>
      <c r="L9" s="39"/>
    </row>
    <row r="10" s="1" customFormat="1" ht="12" customHeight="1">
      <c r="B10" s="39"/>
      <c r="D10" s="137" t="s">
        <v>112</v>
      </c>
      <c r="I10" s="139"/>
      <c r="L10" s="39"/>
    </row>
    <row r="11" s="1" customFormat="1" ht="36.96" customHeight="1">
      <c r="B11" s="39"/>
      <c r="E11" s="140" t="s">
        <v>113</v>
      </c>
      <c r="F11" s="1"/>
      <c r="G11" s="1"/>
      <c r="H11" s="1"/>
      <c r="I11" s="139"/>
      <c r="L11" s="39"/>
    </row>
    <row r="12" s="1" customFormat="1">
      <c r="B12" s="39"/>
      <c r="I12" s="139"/>
      <c r="L12" s="39"/>
    </row>
    <row r="13" s="1" customFormat="1" ht="12" customHeight="1">
      <c r="B13" s="39"/>
      <c r="D13" s="137" t="s">
        <v>18</v>
      </c>
      <c r="F13" s="13" t="s">
        <v>1</v>
      </c>
      <c r="I13" s="141" t="s">
        <v>19</v>
      </c>
      <c r="J13" s="13" t="s">
        <v>1</v>
      </c>
      <c r="L13" s="39"/>
    </row>
    <row r="14" s="1" customFormat="1" ht="12" customHeight="1">
      <c r="B14" s="39"/>
      <c r="D14" s="137" t="s">
        <v>20</v>
      </c>
      <c r="F14" s="13" t="s">
        <v>21</v>
      </c>
      <c r="I14" s="141" t="s">
        <v>22</v>
      </c>
      <c r="J14" s="142" t="str">
        <f>'Rekapitulace stavby'!AN8</f>
        <v>29. 1. 2019</v>
      </c>
      <c r="L14" s="39"/>
    </row>
    <row r="15" s="1" customFormat="1" ht="10.8" customHeight="1">
      <c r="B15" s="39"/>
      <c r="I15" s="139"/>
      <c r="L15" s="39"/>
    </row>
    <row r="16" s="1" customFormat="1" ht="12" customHeight="1">
      <c r="B16" s="39"/>
      <c r="D16" s="137" t="s">
        <v>24</v>
      </c>
      <c r="I16" s="141" t="s">
        <v>25</v>
      </c>
      <c r="J16" s="13" t="s">
        <v>26</v>
      </c>
      <c r="L16" s="39"/>
    </row>
    <row r="17" s="1" customFormat="1" ht="18" customHeight="1">
      <c r="B17" s="39"/>
      <c r="E17" s="13" t="s">
        <v>28</v>
      </c>
      <c r="I17" s="141" t="s">
        <v>29</v>
      </c>
      <c r="J17" s="13" t="s">
        <v>30</v>
      </c>
      <c r="L17" s="39"/>
    </row>
    <row r="18" s="1" customFormat="1" ht="6.96" customHeight="1">
      <c r="B18" s="39"/>
      <c r="I18" s="139"/>
      <c r="L18" s="39"/>
    </row>
    <row r="19" s="1" customFormat="1" ht="12" customHeight="1">
      <c r="B19" s="39"/>
      <c r="D19" s="137" t="s">
        <v>31</v>
      </c>
      <c r="I19" s="141" t="s">
        <v>25</v>
      </c>
      <c r="J19" s="29" t="str">
        <f>'Rekapitulace stavby'!AN13</f>
        <v>Vyplň údaj</v>
      </c>
      <c r="L19" s="39"/>
    </row>
    <row r="20" s="1" customFormat="1" ht="18" customHeight="1">
      <c r="B20" s="39"/>
      <c r="E20" s="29" t="str">
        <f>'Rekapitulace stavby'!E14</f>
        <v>Vyplň údaj</v>
      </c>
      <c r="F20" s="13"/>
      <c r="G20" s="13"/>
      <c r="H20" s="13"/>
      <c r="I20" s="141" t="s">
        <v>29</v>
      </c>
      <c r="J20" s="29" t="str">
        <f>'Rekapitulace stavby'!AN14</f>
        <v>Vyplň údaj</v>
      </c>
      <c r="L20" s="39"/>
    </row>
    <row r="21" s="1" customFormat="1" ht="6.96" customHeight="1">
      <c r="B21" s="39"/>
      <c r="I21" s="139"/>
      <c r="L21" s="39"/>
    </row>
    <row r="22" s="1" customFormat="1" ht="12" customHeight="1">
      <c r="B22" s="39"/>
      <c r="D22" s="137" t="s">
        <v>33</v>
      </c>
      <c r="I22" s="141" t="s">
        <v>25</v>
      </c>
      <c r="J22" s="13" t="str">
        <f>IF('Rekapitulace stavby'!AN16="","",'Rekapitulace stavby'!AN16)</f>
        <v/>
      </c>
      <c r="L22" s="39"/>
    </row>
    <row r="23" s="1" customFormat="1" ht="18" customHeight="1">
      <c r="B23" s="39"/>
      <c r="E23" s="13" t="str">
        <f>IF('Rekapitulace stavby'!E17="","",'Rekapitulace stavby'!E17)</f>
        <v xml:space="preserve"> </v>
      </c>
      <c r="I23" s="141" t="s">
        <v>29</v>
      </c>
      <c r="J23" s="13" t="str">
        <f>IF('Rekapitulace stavby'!AN17="","",'Rekapitulace stavby'!AN17)</f>
        <v/>
      </c>
      <c r="L23" s="39"/>
    </row>
    <row r="24" s="1" customFormat="1" ht="6.96" customHeight="1">
      <c r="B24" s="39"/>
      <c r="I24" s="139"/>
      <c r="L24" s="39"/>
    </row>
    <row r="25" s="1" customFormat="1" ht="12" customHeight="1">
      <c r="B25" s="39"/>
      <c r="D25" s="137" t="s">
        <v>36</v>
      </c>
      <c r="I25" s="141" t="s">
        <v>25</v>
      </c>
      <c r="J25" s="13" t="s">
        <v>1</v>
      </c>
      <c r="L25" s="39"/>
    </row>
    <row r="26" s="1" customFormat="1" ht="18" customHeight="1">
      <c r="B26" s="39"/>
      <c r="E26" s="13" t="s">
        <v>37</v>
      </c>
      <c r="I26" s="141" t="s">
        <v>29</v>
      </c>
      <c r="J26" s="13" t="s">
        <v>1</v>
      </c>
      <c r="L26" s="39"/>
    </row>
    <row r="27" s="1" customFormat="1" ht="6.96" customHeight="1">
      <c r="B27" s="39"/>
      <c r="I27" s="139"/>
      <c r="L27" s="39"/>
    </row>
    <row r="28" s="1" customFormat="1" ht="12" customHeight="1">
      <c r="B28" s="39"/>
      <c r="D28" s="137" t="s">
        <v>38</v>
      </c>
      <c r="I28" s="139"/>
      <c r="L28" s="39"/>
    </row>
    <row r="29" s="7" customFormat="1" ht="16.5" customHeight="1">
      <c r="B29" s="143"/>
      <c r="E29" s="144" t="s">
        <v>1</v>
      </c>
      <c r="F29" s="144"/>
      <c r="G29" s="144"/>
      <c r="H29" s="144"/>
      <c r="I29" s="145"/>
      <c r="L29" s="143"/>
    </row>
    <row r="30" s="1" customFormat="1" ht="6.96" customHeight="1">
      <c r="B30" s="39"/>
      <c r="I30" s="139"/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46"/>
      <c r="J31" s="67"/>
      <c r="K31" s="67"/>
      <c r="L31" s="39"/>
    </row>
    <row r="32" s="1" customFormat="1" ht="25.44" customHeight="1">
      <c r="B32" s="39"/>
      <c r="D32" s="147" t="s">
        <v>39</v>
      </c>
      <c r="I32" s="139"/>
      <c r="J32" s="148">
        <f>ROUND(J85, 2)</f>
        <v>0</v>
      </c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6"/>
      <c r="J33" s="67"/>
      <c r="K33" s="67"/>
      <c r="L33" s="39"/>
    </row>
    <row r="34" s="1" customFormat="1" ht="14.4" customHeight="1">
      <c r="B34" s="39"/>
      <c r="F34" s="149" t="s">
        <v>41</v>
      </c>
      <c r="I34" s="150" t="s">
        <v>40</v>
      </c>
      <c r="J34" s="149" t="s">
        <v>42</v>
      </c>
      <c r="L34" s="39"/>
    </row>
    <row r="35" s="1" customFormat="1" ht="14.4" customHeight="1">
      <c r="B35" s="39"/>
      <c r="D35" s="137" t="s">
        <v>43</v>
      </c>
      <c r="E35" s="137" t="s">
        <v>44</v>
      </c>
      <c r="F35" s="151">
        <f>ROUND((SUM(BE85:BE185)),  2)</f>
        <v>0</v>
      </c>
      <c r="I35" s="152">
        <v>0.20999999999999999</v>
      </c>
      <c r="J35" s="151">
        <f>ROUND(((SUM(BE85:BE185))*I35),  2)</f>
        <v>0</v>
      </c>
      <c r="L35" s="39"/>
    </row>
    <row r="36" s="1" customFormat="1" ht="14.4" customHeight="1">
      <c r="B36" s="39"/>
      <c r="E36" s="137" t="s">
        <v>45</v>
      </c>
      <c r="F36" s="151">
        <f>ROUND((SUM(BF85:BF185)),  2)</f>
        <v>0</v>
      </c>
      <c r="I36" s="152">
        <v>0.14999999999999999</v>
      </c>
      <c r="J36" s="151">
        <f>ROUND(((SUM(BF85:BF185))*I36),  2)</f>
        <v>0</v>
      </c>
      <c r="L36" s="39"/>
    </row>
    <row r="37" hidden="1" s="1" customFormat="1" ht="14.4" customHeight="1">
      <c r="B37" s="39"/>
      <c r="E37" s="137" t="s">
        <v>46</v>
      </c>
      <c r="F37" s="151">
        <f>ROUND((SUM(BG85:BG185)),  2)</f>
        <v>0</v>
      </c>
      <c r="I37" s="152">
        <v>0.20999999999999999</v>
      </c>
      <c r="J37" s="151">
        <f>0</f>
        <v>0</v>
      </c>
      <c r="L37" s="39"/>
    </row>
    <row r="38" hidden="1" s="1" customFormat="1" ht="14.4" customHeight="1">
      <c r="B38" s="39"/>
      <c r="E38" s="137" t="s">
        <v>47</v>
      </c>
      <c r="F38" s="151">
        <f>ROUND((SUM(BH85:BH185)),  2)</f>
        <v>0</v>
      </c>
      <c r="I38" s="152">
        <v>0.14999999999999999</v>
      </c>
      <c r="J38" s="151">
        <f>0</f>
        <v>0</v>
      </c>
      <c r="L38" s="39"/>
    </row>
    <row r="39" hidden="1" s="1" customFormat="1" ht="14.4" customHeight="1">
      <c r="B39" s="39"/>
      <c r="E39" s="137" t="s">
        <v>48</v>
      </c>
      <c r="F39" s="151">
        <f>ROUND((SUM(BI85:BI185)),  2)</f>
        <v>0</v>
      </c>
      <c r="I39" s="152">
        <v>0</v>
      </c>
      <c r="J39" s="151">
        <f>0</f>
        <v>0</v>
      </c>
      <c r="L39" s="39"/>
    </row>
    <row r="40" s="1" customFormat="1" ht="6.96" customHeight="1">
      <c r="B40" s="39"/>
      <c r="I40" s="139"/>
      <c r="L40" s="39"/>
    </row>
    <row r="41" s="1" customFormat="1" ht="25.44" customHeight="1">
      <c r="B41" s="39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8"/>
      <c r="J41" s="159">
        <f>SUM(J32:J39)</f>
        <v>0</v>
      </c>
      <c r="K41" s="160"/>
      <c r="L41" s="39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39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39"/>
    </row>
    <row r="47" s="1" customFormat="1" ht="24.96" customHeight="1">
      <c r="B47" s="34"/>
      <c r="C47" s="19" t="s">
        <v>114</v>
      </c>
      <c r="D47" s="35"/>
      <c r="E47" s="35"/>
      <c r="F47" s="35"/>
      <c r="G47" s="35"/>
      <c r="H47" s="35"/>
      <c r="I47" s="139"/>
      <c r="J47" s="35"/>
      <c r="K47" s="35"/>
      <c r="L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39"/>
      <c r="J48" s="35"/>
      <c r="K48" s="35"/>
      <c r="L48" s="39"/>
    </row>
    <row r="49" s="1" customFormat="1" ht="12" customHeight="1">
      <c r="B49" s="34"/>
      <c r="C49" s="28" t="s">
        <v>16</v>
      </c>
      <c r="D49" s="35"/>
      <c r="E49" s="35"/>
      <c r="F49" s="35"/>
      <c r="G49" s="35"/>
      <c r="H49" s="35"/>
      <c r="I49" s="139"/>
      <c r="J49" s="35"/>
      <c r="K49" s="35"/>
      <c r="L49" s="39"/>
    </row>
    <row r="50" s="1" customFormat="1" ht="16.5" customHeight="1">
      <c r="B50" s="34"/>
      <c r="C50" s="35"/>
      <c r="D50" s="35"/>
      <c r="E50" s="167" t="str">
        <f>E7</f>
        <v>Čištění kolejového lože a oprava GPK v úseku Ovesné Kladruby - Teplá</v>
      </c>
      <c r="F50" s="28"/>
      <c r="G50" s="28"/>
      <c r="H50" s="28"/>
      <c r="I50" s="139"/>
      <c r="J50" s="35"/>
      <c r="K50" s="35"/>
      <c r="L50" s="39"/>
    </row>
    <row r="51" ht="12" customHeight="1">
      <c r="B51" s="17"/>
      <c r="C51" s="28" t="s">
        <v>110</v>
      </c>
      <c r="D51" s="18"/>
      <c r="E51" s="18"/>
      <c r="F51" s="18"/>
      <c r="G51" s="18"/>
      <c r="H51" s="18"/>
      <c r="I51" s="132"/>
      <c r="J51" s="18"/>
      <c r="K51" s="18"/>
      <c r="L51" s="16"/>
    </row>
    <row r="52" s="1" customFormat="1" ht="16.5" customHeight="1">
      <c r="B52" s="34"/>
      <c r="C52" s="35"/>
      <c r="D52" s="35"/>
      <c r="E52" s="167" t="s">
        <v>111</v>
      </c>
      <c r="F52" s="35"/>
      <c r="G52" s="35"/>
      <c r="H52" s="35"/>
      <c r="I52" s="139"/>
      <c r="J52" s="35"/>
      <c r="K52" s="35"/>
      <c r="L52" s="39"/>
    </row>
    <row r="53" s="1" customFormat="1" ht="12" customHeight="1">
      <c r="B53" s="34"/>
      <c r="C53" s="28" t="s">
        <v>112</v>
      </c>
      <c r="D53" s="35"/>
      <c r="E53" s="35"/>
      <c r="F53" s="35"/>
      <c r="G53" s="35"/>
      <c r="H53" s="35"/>
      <c r="I53" s="139"/>
      <c r="J53" s="35"/>
      <c r="K53" s="35"/>
      <c r="L53" s="39"/>
    </row>
    <row r="54" s="1" customFormat="1" ht="16.5" customHeight="1">
      <c r="B54" s="34"/>
      <c r="C54" s="35"/>
      <c r="D54" s="35"/>
      <c r="E54" s="60" t="str">
        <f>E11</f>
        <v>A.1.1 - Práce na ŽSv</v>
      </c>
      <c r="F54" s="35"/>
      <c r="G54" s="35"/>
      <c r="H54" s="35"/>
      <c r="I54" s="139"/>
      <c r="J54" s="35"/>
      <c r="K54" s="35"/>
      <c r="L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39"/>
      <c r="J55" s="35"/>
      <c r="K55" s="35"/>
      <c r="L55" s="39"/>
    </row>
    <row r="56" s="1" customFormat="1" ht="12" customHeight="1">
      <c r="B56" s="34"/>
      <c r="C56" s="28" t="s">
        <v>20</v>
      </c>
      <c r="D56" s="35"/>
      <c r="E56" s="35"/>
      <c r="F56" s="23" t="str">
        <f>F14</f>
        <v>Ov. Kladruby - Teplá</v>
      </c>
      <c r="G56" s="35"/>
      <c r="H56" s="35"/>
      <c r="I56" s="141" t="s">
        <v>22</v>
      </c>
      <c r="J56" s="63" t="str">
        <f>IF(J14="","",J14)</f>
        <v>29. 1. 2019</v>
      </c>
      <c r="K56" s="35"/>
      <c r="L56" s="39"/>
    </row>
    <row r="57" s="1" customFormat="1" ht="6.96" customHeight="1">
      <c r="B57" s="34"/>
      <c r="C57" s="35"/>
      <c r="D57" s="35"/>
      <c r="E57" s="35"/>
      <c r="F57" s="35"/>
      <c r="G57" s="35"/>
      <c r="H57" s="35"/>
      <c r="I57" s="139"/>
      <c r="J57" s="35"/>
      <c r="K57" s="35"/>
      <c r="L57" s="39"/>
    </row>
    <row r="58" s="1" customFormat="1" ht="13.65" customHeight="1">
      <c r="B58" s="34"/>
      <c r="C58" s="28" t="s">
        <v>24</v>
      </c>
      <c r="D58" s="35"/>
      <c r="E58" s="35"/>
      <c r="F58" s="23" t="str">
        <f>E17</f>
        <v>SŽDC, s.o.; OŘ Ústí nad Labem - ST K. Vary</v>
      </c>
      <c r="G58" s="35"/>
      <c r="H58" s="35"/>
      <c r="I58" s="141" t="s">
        <v>33</v>
      </c>
      <c r="J58" s="32" t="str">
        <f>E23</f>
        <v xml:space="preserve"> </v>
      </c>
      <c r="K58" s="35"/>
      <c r="L58" s="39"/>
    </row>
    <row r="59" s="1" customFormat="1" ht="13.65" customHeight="1">
      <c r="B59" s="34"/>
      <c r="C59" s="28" t="s">
        <v>31</v>
      </c>
      <c r="D59" s="35"/>
      <c r="E59" s="35"/>
      <c r="F59" s="23" t="str">
        <f>IF(E20="","",E20)</f>
        <v>Vyplň údaj</v>
      </c>
      <c r="G59" s="35"/>
      <c r="H59" s="35"/>
      <c r="I59" s="141" t="s">
        <v>36</v>
      </c>
      <c r="J59" s="32" t="str">
        <f>E26</f>
        <v>Monika Roztočilová</v>
      </c>
      <c r="K59" s="35"/>
      <c r="L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39"/>
      <c r="J60" s="35"/>
      <c r="K60" s="35"/>
      <c r="L60" s="39"/>
    </row>
    <row r="61" s="1" customFormat="1" ht="29.28" customHeight="1">
      <c r="B61" s="34"/>
      <c r="C61" s="168" t="s">
        <v>115</v>
      </c>
      <c r="D61" s="169"/>
      <c r="E61" s="169"/>
      <c r="F61" s="169"/>
      <c r="G61" s="169"/>
      <c r="H61" s="169"/>
      <c r="I61" s="170"/>
      <c r="J61" s="171" t="s">
        <v>116</v>
      </c>
      <c r="K61" s="169"/>
      <c r="L61" s="39"/>
    </row>
    <row r="62" s="1" customFormat="1" ht="10.32" customHeight="1">
      <c r="B62" s="34"/>
      <c r="C62" s="35"/>
      <c r="D62" s="35"/>
      <c r="E62" s="35"/>
      <c r="F62" s="35"/>
      <c r="G62" s="35"/>
      <c r="H62" s="35"/>
      <c r="I62" s="139"/>
      <c r="J62" s="35"/>
      <c r="K62" s="35"/>
      <c r="L62" s="39"/>
    </row>
    <row r="63" s="1" customFormat="1" ht="22.8" customHeight="1">
      <c r="B63" s="34"/>
      <c r="C63" s="172" t="s">
        <v>117</v>
      </c>
      <c r="D63" s="35"/>
      <c r="E63" s="35"/>
      <c r="F63" s="35"/>
      <c r="G63" s="35"/>
      <c r="H63" s="35"/>
      <c r="I63" s="139"/>
      <c r="J63" s="94">
        <f>J85</f>
        <v>0</v>
      </c>
      <c r="K63" s="35"/>
      <c r="L63" s="39"/>
      <c r="AU63" s="13" t="s">
        <v>118</v>
      </c>
    </row>
    <row r="64" s="1" customFormat="1" ht="21.84" customHeight="1">
      <c r="B64" s="34"/>
      <c r="C64" s="35"/>
      <c r="D64" s="35"/>
      <c r="E64" s="35"/>
      <c r="F64" s="35"/>
      <c r="G64" s="35"/>
      <c r="H64" s="35"/>
      <c r="I64" s="139"/>
      <c r="J64" s="35"/>
      <c r="K64" s="35"/>
      <c r="L64" s="39"/>
    </row>
    <row r="65" s="1" customFormat="1" ht="6.96" customHeight="1">
      <c r="B65" s="53"/>
      <c r="C65" s="54"/>
      <c r="D65" s="54"/>
      <c r="E65" s="54"/>
      <c r="F65" s="54"/>
      <c r="G65" s="54"/>
      <c r="H65" s="54"/>
      <c r="I65" s="163"/>
      <c r="J65" s="54"/>
      <c r="K65" s="54"/>
      <c r="L65" s="39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66"/>
      <c r="J69" s="56"/>
      <c r="K69" s="56"/>
      <c r="L69" s="39"/>
    </row>
    <row r="70" s="1" customFormat="1" ht="24.96" customHeight="1">
      <c r="B70" s="34"/>
      <c r="C70" s="19" t="s">
        <v>119</v>
      </c>
      <c r="D70" s="35"/>
      <c r="E70" s="35"/>
      <c r="F70" s="35"/>
      <c r="G70" s="35"/>
      <c r="H70" s="35"/>
      <c r="I70" s="139"/>
      <c r="J70" s="35"/>
      <c r="K70" s="35"/>
      <c r="L70" s="39"/>
    </row>
    <row r="71" s="1" customFormat="1" ht="6.96" customHeight="1">
      <c r="B71" s="34"/>
      <c r="C71" s="35"/>
      <c r="D71" s="35"/>
      <c r="E71" s="35"/>
      <c r="F71" s="35"/>
      <c r="G71" s="35"/>
      <c r="H71" s="35"/>
      <c r="I71" s="139"/>
      <c r="J71" s="35"/>
      <c r="K71" s="35"/>
      <c r="L71" s="39"/>
    </row>
    <row r="72" s="1" customFormat="1" ht="12" customHeight="1">
      <c r="B72" s="34"/>
      <c r="C72" s="28" t="s">
        <v>16</v>
      </c>
      <c r="D72" s="35"/>
      <c r="E72" s="35"/>
      <c r="F72" s="35"/>
      <c r="G72" s="35"/>
      <c r="H72" s="35"/>
      <c r="I72" s="139"/>
      <c r="J72" s="35"/>
      <c r="K72" s="35"/>
      <c r="L72" s="39"/>
    </row>
    <row r="73" s="1" customFormat="1" ht="16.5" customHeight="1">
      <c r="B73" s="34"/>
      <c r="C73" s="35"/>
      <c r="D73" s="35"/>
      <c r="E73" s="167" t="str">
        <f>E7</f>
        <v>Čištění kolejového lože a oprava GPK v úseku Ovesné Kladruby - Teplá</v>
      </c>
      <c r="F73" s="28"/>
      <c r="G73" s="28"/>
      <c r="H73" s="28"/>
      <c r="I73" s="139"/>
      <c r="J73" s="35"/>
      <c r="K73" s="35"/>
      <c r="L73" s="39"/>
    </row>
    <row r="74" ht="12" customHeight="1">
      <c r="B74" s="17"/>
      <c r="C74" s="28" t="s">
        <v>110</v>
      </c>
      <c r="D74" s="18"/>
      <c r="E74" s="18"/>
      <c r="F74" s="18"/>
      <c r="G74" s="18"/>
      <c r="H74" s="18"/>
      <c r="I74" s="132"/>
      <c r="J74" s="18"/>
      <c r="K74" s="18"/>
      <c r="L74" s="16"/>
    </row>
    <row r="75" s="1" customFormat="1" ht="16.5" customHeight="1">
      <c r="B75" s="34"/>
      <c r="C75" s="35"/>
      <c r="D75" s="35"/>
      <c r="E75" s="167" t="s">
        <v>111</v>
      </c>
      <c r="F75" s="35"/>
      <c r="G75" s="35"/>
      <c r="H75" s="35"/>
      <c r="I75" s="139"/>
      <c r="J75" s="35"/>
      <c r="K75" s="35"/>
      <c r="L75" s="39"/>
    </row>
    <row r="76" s="1" customFormat="1" ht="12" customHeight="1">
      <c r="B76" s="34"/>
      <c r="C76" s="28" t="s">
        <v>112</v>
      </c>
      <c r="D76" s="35"/>
      <c r="E76" s="35"/>
      <c r="F76" s="35"/>
      <c r="G76" s="35"/>
      <c r="H76" s="35"/>
      <c r="I76" s="139"/>
      <c r="J76" s="35"/>
      <c r="K76" s="35"/>
      <c r="L76" s="39"/>
    </row>
    <row r="77" s="1" customFormat="1" ht="16.5" customHeight="1">
      <c r="B77" s="34"/>
      <c r="C77" s="35"/>
      <c r="D77" s="35"/>
      <c r="E77" s="60" t="str">
        <f>E11</f>
        <v>A.1.1 - Práce na ŽSv</v>
      </c>
      <c r="F77" s="35"/>
      <c r="G77" s="35"/>
      <c r="H77" s="35"/>
      <c r="I77" s="139"/>
      <c r="J77" s="35"/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39"/>
      <c r="J78" s="35"/>
      <c r="K78" s="35"/>
      <c r="L78" s="39"/>
    </row>
    <row r="79" s="1" customFormat="1" ht="12" customHeight="1">
      <c r="B79" s="34"/>
      <c r="C79" s="28" t="s">
        <v>20</v>
      </c>
      <c r="D79" s="35"/>
      <c r="E79" s="35"/>
      <c r="F79" s="23" t="str">
        <f>F14</f>
        <v>Ov. Kladruby - Teplá</v>
      </c>
      <c r="G79" s="35"/>
      <c r="H79" s="35"/>
      <c r="I79" s="141" t="s">
        <v>22</v>
      </c>
      <c r="J79" s="63" t="str">
        <f>IF(J14="","",J14)</f>
        <v>29. 1. 2019</v>
      </c>
      <c r="K79" s="35"/>
      <c r="L79" s="39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139"/>
      <c r="J80" s="35"/>
      <c r="K80" s="35"/>
      <c r="L80" s="39"/>
    </row>
    <row r="81" s="1" customFormat="1" ht="13.65" customHeight="1">
      <c r="B81" s="34"/>
      <c r="C81" s="28" t="s">
        <v>24</v>
      </c>
      <c r="D81" s="35"/>
      <c r="E81" s="35"/>
      <c r="F81" s="23" t="str">
        <f>E17</f>
        <v>SŽDC, s.o.; OŘ Ústí nad Labem - ST K. Vary</v>
      </c>
      <c r="G81" s="35"/>
      <c r="H81" s="35"/>
      <c r="I81" s="141" t="s">
        <v>33</v>
      </c>
      <c r="J81" s="32" t="str">
        <f>E23</f>
        <v xml:space="preserve"> </v>
      </c>
      <c r="K81" s="35"/>
      <c r="L81" s="39"/>
    </row>
    <row r="82" s="1" customFormat="1" ht="13.65" customHeight="1">
      <c r="B82" s="34"/>
      <c r="C82" s="28" t="s">
        <v>31</v>
      </c>
      <c r="D82" s="35"/>
      <c r="E82" s="35"/>
      <c r="F82" s="23" t="str">
        <f>IF(E20="","",E20)</f>
        <v>Vyplň údaj</v>
      </c>
      <c r="G82" s="35"/>
      <c r="H82" s="35"/>
      <c r="I82" s="141" t="s">
        <v>36</v>
      </c>
      <c r="J82" s="32" t="str">
        <f>E26</f>
        <v>Monika Roztočilová</v>
      </c>
      <c r="K82" s="35"/>
      <c r="L82" s="39"/>
    </row>
    <row r="83" s="1" customFormat="1" ht="10.32" customHeight="1">
      <c r="B83" s="34"/>
      <c r="C83" s="35"/>
      <c r="D83" s="35"/>
      <c r="E83" s="35"/>
      <c r="F83" s="35"/>
      <c r="G83" s="35"/>
      <c r="H83" s="35"/>
      <c r="I83" s="139"/>
      <c r="J83" s="35"/>
      <c r="K83" s="35"/>
      <c r="L83" s="39"/>
    </row>
    <row r="84" s="8" customFormat="1" ht="29.28" customHeight="1">
      <c r="B84" s="173"/>
      <c r="C84" s="174" t="s">
        <v>120</v>
      </c>
      <c r="D84" s="175" t="s">
        <v>58</v>
      </c>
      <c r="E84" s="175" t="s">
        <v>54</v>
      </c>
      <c r="F84" s="175" t="s">
        <v>55</v>
      </c>
      <c r="G84" s="175" t="s">
        <v>121</v>
      </c>
      <c r="H84" s="175" t="s">
        <v>122</v>
      </c>
      <c r="I84" s="176" t="s">
        <v>123</v>
      </c>
      <c r="J84" s="175" t="s">
        <v>116</v>
      </c>
      <c r="K84" s="177" t="s">
        <v>124</v>
      </c>
      <c r="L84" s="178"/>
      <c r="M84" s="84" t="s">
        <v>1</v>
      </c>
      <c r="N84" s="85" t="s">
        <v>43</v>
      </c>
      <c r="O84" s="85" t="s">
        <v>125</v>
      </c>
      <c r="P84" s="85" t="s">
        <v>126</v>
      </c>
      <c r="Q84" s="85" t="s">
        <v>127</v>
      </c>
      <c r="R84" s="85" t="s">
        <v>128</v>
      </c>
      <c r="S84" s="85" t="s">
        <v>129</v>
      </c>
      <c r="T84" s="86" t="s">
        <v>130</v>
      </c>
    </row>
    <row r="85" s="1" customFormat="1" ht="22.8" customHeight="1">
      <c r="B85" s="34"/>
      <c r="C85" s="91" t="s">
        <v>131</v>
      </c>
      <c r="D85" s="35"/>
      <c r="E85" s="35"/>
      <c r="F85" s="35"/>
      <c r="G85" s="35"/>
      <c r="H85" s="35"/>
      <c r="I85" s="139"/>
      <c r="J85" s="179">
        <f>BK85</f>
        <v>0</v>
      </c>
      <c r="K85" s="35"/>
      <c r="L85" s="39"/>
      <c r="M85" s="87"/>
      <c r="N85" s="88"/>
      <c r="O85" s="88"/>
      <c r="P85" s="180">
        <f>SUM(P86:P185)</f>
        <v>0</v>
      </c>
      <c r="Q85" s="88"/>
      <c r="R85" s="180">
        <f>SUM(R86:R185)</f>
        <v>1061.645</v>
      </c>
      <c r="S85" s="88"/>
      <c r="T85" s="181">
        <f>SUM(T86:T185)</f>
        <v>0</v>
      </c>
      <c r="AT85" s="13" t="s">
        <v>72</v>
      </c>
      <c r="AU85" s="13" t="s">
        <v>118</v>
      </c>
      <c r="BK85" s="182">
        <f>SUM(BK86:BK185)</f>
        <v>0</v>
      </c>
    </row>
    <row r="86" s="1" customFormat="1" ht="22.5" customHeight="1">
      <c r="B86" s="34"/>
      <c r="C86" s="183" t="s">
        <v>80</v>
      </c>
      <c r="D86" s="183" t="s">
        <v>132</v>
      </c>
      <c r="E86" s="184" t="s">
        <v>133</v>
      </c>
      <c r="F86" s="185" t="s">
        <v>134</v>
      </c>
      <c r="G86" s="186" t="s">
        <v>135</v>
      </c>
      <c r="H86" s="187">
        <v>163</v>
      </c>
      <c r="I86" s="188"/>
      <c r="J86" s="189">
        <f>ROUND(I86*H86,2)</f>
        <v>0</v>
      </c>
      <c r="K86" s="185" t="s">
        <v>136</v>
      </c>
      <c r="L86" s="39"/>
      <c r="M86" s="190" t="s">
        <v>1</v>
      </c>
      <c r="N86" s="191" t="s">
        <v>44</v>
      </c>
      <c r="O86" s="75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3" t="s">
        <v>137</v>
      </c>
      <c r="AT86" s="13" t="s">
        <v>132</v>
      </c>
      <c r="AU86" s="13" t="s">
        <v>73</v>
      </c>
      <c r="AY86" s="13" t="s">
        <v>138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3" t="s">
        <v>80</v>
      </c>
      <c r="BK86" s="194">
        <f>ROUND(I86*H86,2)</f>
        <v>0</v>
      </c>
      <c r="BL86" s="13" t="s">
        <v>137</v>
      </c>
      <c r="BM86" s="13" t="s">
        <v>139</v>
      </c>
    </row>
    <row r="87" s="1" customFormat="1">
      <c r="B87" s="34"/>
      <c r="C87" s="35"/>
      <c r="D87" s="195" t="s">
        <v>140</v>
      </c>
      <c r="E87" s="35"/>
      <c r="F87" s="196" t="s">
        <v>141</v>
      </c>
      <c r="G87" s="35"/>
      <c r="H87" s="35"/>
      <c r="I87" s="139"/>
      <c r="J87" s="35"/>
      <c r="K87" s="35"/>
      <c r="L87" s="39"/>
      <c r="M87" s="197"/>
      <c r="N87" s="75"/>
      <c r="O87" s="75"/>
      <c r="P87" s="75"/>
      <c r="Q87" s="75"/>
      <c r="R87" s="75"/>
      <c r="S87" s="75"/>
      <c r="T87" s="76"/>
      <c r="AT87" s="13" t="s">
        <v>140</v>
      </c>
      <c r="AU87" s="13" t="s">
        <v>73</v>
      </c>
    </row>
    <row r="88" s="9" customFormat="1">
      <c r="B88" s="198"/>
      <c r="C88" s="199"/>
      <c r="D88" s="195" t="s">
        <v>142</v>
      </c>
      <c r="E88" s="200" t="s">
        <v>1</v>
      </c>
      <c r="F88" s="201" t="s">
        <v>143</v>
      </c>
      <c r="G88" s="199"/>
      <c r="H88" s="200" t="s">
        <v>1</v>
      </c>
      <c r="I88" s="202"/>
      <c r="J88" s="199"/>
      <c r="K88" s="199"/>
      <c r="L88" s="203"/>
      <c r="M88" s="204"/>
      <c r="N88" s="205"/>
      <c r="O88" s="205"/>
      <c r="P88" s="205"/>
      <c r="Q88" s="205"/>
      <c r="R88" s="205"/>
      <c r="S88" s="205"/>
      <c r="T88" s="206"/>
      <c r="AT88" s="207" t="s">
        <v>142</v>
      </c>
      <c r="AU88" s="207" t="s">
        <v>73</v>
      </c>
      <c r="AV88" s="9" t="s">
        <v>80</v>
      </c>
      <c r="AW88" s="9" t="s">
        <v>35</v>
      </c>
      <c r="AX88" s="9" t="s">
        <v>73</v>
      </c>
      <c r="AY88" s="207" t="s">
        <v>138</v>
      </c>
    </row>
    <row r="89" s="10" customFormat="1">
      <c r="B89" s="208"/>
      <c r="C89" s="209"/>
      <c r="D89" s="195" t="s">
        <v>142</v>
      </c>
      <c r="E89" s="210" t="s">
        <v>1</v>
      </c>
      <c r="F89" s="211" t="s">
        <v>144</v>
      </c>
      <c r="G89" s="209"/>
      <c r="H89" s="212">
        <v>152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142</v>
      </c>
      <c r="AU89" s="218" t="s">
        <v>73</v>
      </c>
      <c r="AV89" s="10" t="s">
        <v>82</v>
      </c>
      <c r="AW89" s="10" t="s">
        <v>35</v>
      </c>
      <c r="AX89" s="10" t="s">
        <v>73</v>
      </c>
      <c r="AY89" s="218" t="s">
        <v>138</v>
      </c>
    </row>
    <row r="90" s="10" customFormat="1">
      <c r="B90" s="208"/>
      <c r="C90" s="209"/>
      <c r="D90" s="195" t="s">
        <v>142</v>
      </c>
      <c r="E90" s="210" t="s">
        <v>1</v>
      </c>
      <c r="F90" s="211" t="s">
        <v>145</v>
      </c>
      <c r="G90" s="209"/>
      <c r="H90" s="212">
        <v>11</v>
      </c>
      <c r="I90" s="213"/>
      <c r="J90" s="209"/>
      <c r="K90" s="209"/>
      <c r="L90" s="214"/>
      <c r="M90" s="215"/>
      <c r="N90" s="216"/>
      <c r="O90" s="216"/>
      <c r="P90" s="216"/>
      <c r="Q90" s="216"/>
      <c r="R90" s="216"/>
      <c r="S90" s="216"/>
      <c r="T90" s="217"/>
      <c r="AT90" s="218" t="s">
        <v>142</v>
      </c>
      <c r="AU90" s="218" t="s">
        <v>73</v>
      </c>
      <c r="AV90" s="10" t="s">
        <v>82</v>
      </c>
      <c r="AW90" s="10" t="s">
        <v>35</v>
      </c>
      <c r="AX90" s="10" t="s">
        <v>73</v>
      </c>
      <c r="AY90" s="218" t="s">
        <v>138</v>
      </c>
    </row>
    <row r="91" s="11" customFormat="1">
      <c r="B91" s="219"/>
      <c r="C91" s="220"/>
      <c r="D91" s="195" t="s">
        <v>142</v>
      </c>
      <c r="E91" s="221" t="s">
        <v>1</v>
      </c>
      <c r="F91" s="222" t="s">
        <v>146</v>
      </c>
      <c r="G91" s="220"/>
      <c r="H91" s="223">
        <v>163</v>
      </c>
      <c r="I91" s="224"/>
      <c r="J91" s="220"/>
      <c r="K91" s="220"/>
      <c r="L91" s="225"/>
      <c r="M91" s="226"/>
      <c r="N91" s="227"/>
      <c r="O91" s="227"/>
      <c r="P91" s="227"/>
      <c r="Q91" s="227"/>
      <c r="R91" s="227"/>
      <c r="S91" s="227"/>
      <c r="T91" s="228"/>
      <c r="AT91" s="229" t="s">
        <v>142</v>
      </c>
      <c r="AU91" s="229" t="s">
        <v>73</v>
      </c>
      <c r="AV91" s="11" t="s">
        <v>137</v>
      </c>
      <c r="AW91" s="11" t="s">
        <v>35</v>
      </c>
      <c r="AX91" s="11" t="s">
        <v>80</v>
      </c>
      <c r="AY91" s="229" t="s">
        <v>138</v>
      </c>
    </row>
    <row r="92" s="1" customFormat="1" ht="22.5" customHeight="1">
      <c r="B92" s="34"/>
      <c r="C92" s="183" t="s">
        <v>82</v>
      </c>
      <c r="D92" s="183" t="s">
        <v>132</v>
      </c>
      <c r="E92" s="184" t="s">
        <v>147</v>
      </c>
      <c r="F92" s="185" t="s">
        <v>148</v>
      </c>
      <c r="G92" s="186" t="s">
        <v>135</v>
      </c>
      <c r="H92" s="187">
        <v>349.41000000000003</v>
      </c>
      <c r="I92" s="188"/>
      <c r="J92" s="189">
        <f>ROUND(I92*H92,2)</f>
        <v>0</v>
      </c>
      <c r="K92" s="185" t="s">
        <v>136</v>
      </c>
      <c r="L92" s="39"/>
      <c r="M92" s="190" t="s">
        <v>1</v>
      </c>
      <c r="N92" s="191" t="s">
        <v>44</v>
      </c>
      <c r="O92" s="75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AR92" s="13" t="s">
        <v>137</v>
      </c>
      <c r="AT92" s="13" t="s">
        <v>132</v>
      </c>
      <c r="AU92" s="13" t="s">
        <v>73</v>
      </c>
      <c r="AY92" s="13" t="s">
        <v>138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3" t="s">
        <v>80</v>
      </c>
      <c r="BK92" s="194">
        <f>ROUND(I92*H92,2)</f>
        <v>0</v>
      </c>
      <c r="BL92" s="13" t="s">
        <v>137</v>
      </c>
      <c r="BM92" s="13" t="s">
        <v>149</v>
      </c>
    </row>
    <row r="93" s="1" customFormat="1">
      <c r="B93" s="34"/>
      <c r="C93" s="35"/>
      <c r="D93" s="195" t="s">
        <v>140</v>
      </c>
      <c r="E93" s="35"/>
      <c r="F93" s="196" t="s">
        <v>150</v>
      </c>
      <c r="G93" s="35"/>
      <c r="H93" s="35"/>
      <c r="I93" s="139"/>
      <c r="J93" s="35"/>
      <c r="K93" s="35"/>
      <c r="L93" s="39"/>
      <c r="M93" s="197"/>
      <c r="N93" s="75"/>
      <c r="O93" s="75"/>
      <c r="P93" s="75"/>
      <c r="Q93" s="75"/>
      <c r="R93" s="75"/>
      <c r="S93" s="75"/>
      <c r="T93" s="76"/>
      <c r="AT93" s="13" t="s">
        <v>140</v>
      </c>
      <c r="AU93" s="13" t="s">
        <v>73</v>
      </c>
    </row>
    <row r="94" s="10" customFormat="1">
      <c r="B94" s="208"/>
      <c r="C94" s="209"/>
      <c r="D94" s="195" t="s">
        <v>142</v>
      </c>
      <c r="E94" s="210" t="s">
        <v>1</v>
      </c>
      <c r="F94" s="211" t="s">
        <v>151</v>
      </c>
      <c r="G94" s="209"/>
      <c r="H94" s="212">
        <v>5.25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142</v>
      </c>
      <c r="AU94" s="218" t="s">
        <v>73</v>
      </c>
      <c r="AV94" s="10" t="s">
        <v>82</v>
      </c>
      <c r="AW94" s="10" t="s">
        <v>35</v>
      </c>
      <c r="AX94" s="10" t="s">
        <v>73</v>
      </c>
      <c r="AY94" s="218" t="s">
        <v>138</v>
      </c>
    </row>
    <row r="95" s="10" customFormat="1">
      <c r="B95" s="208"/>
      <c r="C95" s="209"/>
      <c r="D95" s="195" t="s">
        <v>142</v>
      </c>
      <c r="E95" s="210" t="s">
        <v>1</v>
      </c>
      <c r="F95" s="211" t="s">
        <v>152</v>
      </c>
      <c r="G95" s="209"/>
      <c r="H95" s="212">
        <v>310.94400000000002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142</v>
      </c>
      <c r="AU95" s="218" t="s">
        <v>73</v>
      </c>
      <c r="AV95" s="10" t="s">
        <v>82</v>
      </c>
      <c r="AW95" s="10" t="s">
        <v>35</v>
      </c>
      <c r="AX95" s="10" t="s">
        <v>73</v>
      </c>
      <c r="AY95" s="218" t="s">
        <v>138</v>
      </c>
    </row>
    <row r="96" s="10" customFormat="1">
      <c r="B96" s="208"/>
      <c r="C96" s="209"/>
      <c r="D96" s="195" t="s">
        <v>142</v>
      </c>
      <c r="E96" s="210" t="s">
        <v>1</v>
      </c>
      <c r="F96" s="211" t="s">
        <v>153</v>
      </c>
      <c r="G96" s="209"/>
      <c r="H96" s="212">
        <v>10.380000000000001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142</v>
      </c>
      <c r="AU96" s="218" t="s">
        <v>73</v>
      </c>
      <c r="AV96" s="10" t="s">
        <v>82</v>
      </c>
      <c r="AW96" s="10" t="s">
        <v>35</v>
      </c>
      <c r="AX96" s="10" t="s">
        <v>73</v>
      </c>
      <c r="AY96" s="218" t="s">
        <v>138</v>
      </c>
    </row>
    <row r="97" s="10" customFormat="1">
      <c r="B97" s="208"/>
      <c r="C97" s="209"/>
      <c r="D97" s="195" t="s">
        <v>142</v>
      </c>
      <c r="E97" s="210" t="s">
        <v>1</v>
      </c>
      <c r="F97" s="211" t="s">
        <v>154</v>
      </c>
      <c r="G97" s="209"/>
      <c r="H97" s="212">
        <v>10.380000000000001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142</v>
      </c>
      <c r="AU97" s="218" t="s">
        <v>73</v>
      </c>
      <c r="AV97" s="10" t="s">
        <v>82</v>
      </c>
      <c r="AW97" s="10" t="s">
        <v>35</v>
      </c>
      <c r="AX97" s="10" t="s">
        <v>73</v>
      </c>
      <c r="AY97" s="218" t="s">
        <v>138</v>
      </c>
    </row>
    <row r="98" s="10" customFormat="1">
      <c r="B98" s="208"/>
      <c r="C98" s="209"/>
      <c r="D98" s="195" t="s">
        <v>142</v>
      </c>
      <c r="E98" s="210" t="s">
        <v>1</v>
      </c>
      <c r="F98" s="211" t="s">
        <v>155</v>
      </c>
      <c r="G98" s="209"/>
      <c r="H98" s="212">
        <v>6.2279999999999998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142</v>
      </c>
      <c r="AU98" s="218" t="s">
        <v>73</v>
      </c>
      <c r="AV98" s="10" t="s">
        <v>82</v>
      </c>
      <c r="AW98" s="10" t="s">
        <v>35</v>
      </c>
      <c r="AX98" s="10" t="s">
        <v>73</v>
      </c>
      <c r="AY98" s="218" t="s">
        <v>138</v>
      </c>
    </row>
    <row r="99" s="10" customFormat="1">
      <c r="B99" s="208"/>
      <c r="C99" s="209"/>
      <c r="D99" s="195" t="s">
        <v>142</v>
      </c>
      <c r="E99" s="210" t="s">
        <v>1</v>
      </c>
      <c r="F99" s="211" t="s">
        <v>156</v>
      </c>
      <c r="G99" s="209"/>
      <c r="H99" s="212">
        <v>6.2279999999999998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142</v>
      </c>
      <c r="AU99" s="218" t="s">
        <v>73</v>
      </c>
      <c r="AV99" s="10" t="s">
        <v>82</v>
      </c>
      <c r="AW99" s="10" t="s">
        <v>35</v>
      </c>
      <c r="AX99" s="10" t="s">
        <v>73</v>
      </c>
      <c r="AY99" s="218" t="s">
        <v>138</v>
      </c>
    </row>
    <row r="100" s="11" customFormat="1">
      <c r="B100" s="219"/>
      <c r="C100" s="220"/>
      <c r="D100" s="195" t="s">
        <v>142</v>
      </c>
      <c r="E100" s="221" t="s">
        <v>1</v>
      </c>
      <c r="F100" s="222" t="s">
        <v>146</v>
      </c>
      <c r="G100" s="220"/>
      <c r="H100" s="223">
        <v>349.41000000000003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142</v>
      </c>
      <c r="AU100" s="229" t="s">
        <v>73</v>
      </c>
      <c r="AV100" s="11" t="s">
        <v>137</v>
      </c>
      <c r="AW100" s="11" t="s">
        <v>35</v>
      </c>
      <c r="AX100" s="11" t="s">
        <v>80</v>
      </c>
      <c r="AY100" s="229" t="s">
        <v>138</v>
      </c>
    </row>
    <row r="101" s="1" customFormat="1" ht="22.5" customHeight="1">
      <c r="B101" s="34"/>
      <c r="C101" s="183" t="s">
        <v>157</v>
      </c>
      <c r="D101" s="183" t="s">
        <v>132</v>
      </c>
      <c r="E101" s="184" t="s">
        <v>158</v>
      </c>
      <c r="F101" s="185" t="s">
        <v>159</v>
      </c>
      <c r="G101" s="186" t="s">
        <v>135</v>
      </c>
      <c r="H101" s="187">
        <v>29.699999999999999</v>
      </c>
      <c r="I101" s="188"/>
      <c r="J101" s="189">
        <f>ROUND(I101*H101,2)</f>
        <v>0</v>
      </c>
      <c r="K101" s="185" t="s">
        <v>136</v>
      </c>
      <c r="L101" s="39"/>
      <c r="M101" s="190" t="s">
        <v>1</v>
      </c>
      <c r="N101" s="191" t="s">
        <v>44</v>
      </c>
      <c r="O101" s="75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13" t="s">
        <v>137</v>
      </c>
      <c r="AT101" s="13" t="s">
        <v>132</v>
      </c>
      <c r="AU101" s="13" t="s">
        <v>73</v>
      </c>
      <c r="AY101" s="13" t="s">
        <v>138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3" t="s">
        <v>80</v>
      </c>
      <c r="BK101" s="194">
        <f>ROUND(I101*H101,2)</f>
        <v>0</v>
      </c>
      <c r="BL101" s="13" t="s">
        <v>137</v>
      </c>
      <c r="BM101" s="13" t="s">
        <v>160</v>
      </c>
    </row>
    <row r="102" s="1" customFormat="1">
      <c r="B102" s="34"/>
      <c r="C102" s="35"/>
      <c r="D102" s="195" t="s">
        <v>140</v>
      </c>
      <c r="E102" s="35"/>
      <c r="F102" s="196" t="s">
        <v>161</v>
      </c>
      <c r="G102" s="35"/>
      <c r="H102" s="35"/>
      <c r="I102" s="139"/>
      <c r="J102" s="35"/>
      <c r="K102" s="35"/>
      <c r="L102" s="39"/>
      <c r="M102" s="197"/>
      <c r="N102" s="75"/>
      <c r="O102" s="75"/>
      <c r="P102" s="75"/>
      <c r="Q102" s="75"/>
      <c r="R102" s="75"/>
      <c r="S102" s="75"/>
      <c r="T102" s="76"/>
      <c r="AT102" s="13" t="s">
        <v>140</v>
      </c>
      <c r="AU102" s="13" t="s">
        <v>73</v>
      </c>
    </row>
    <row r="103" s="10" customFormat="1">
      <c r="B103" s="208"/>
      <c r="C103" s="209"/>
      <c r="D103" s="195" t="s">
        <v>142</v>
      </c>
      <c r="E103" s="210" t="s">
        <v>1</v>
      </c>
      <c r="F103" s="211" t="s">
        <v>162</v>
      </c>
      <c r="G103" s="209"/>
      <c r="H103" s="212">
        <v>29.699999999999999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142</v>
      </c>
      <c r="AU103" s="218" t="s">
        <v>73</v>
      </c>
      <c r="AV103" s="10" t="s">
        <v>82</v>
      </c>
      <c r="AW103" s="10" t="s">
        <v>35</v>
      </c>
      <c r="AX103" s="10" t="s">
        <v>80</v>
      </c>
      <c r="AY103" s="218" t="s">
        <v>138</v>
      </c>
    </row>
    <row r="104" s="1" customFormat="1" ht="22.5" customHeight="1">
      <c r="B104" s="34"/>
      <c r="C104" s="183" t="s">
        <v>163</v>
      </c>
      <c r="D104" s="183" t="s">
        <v>132</v>
      </c>
      <c r="E104" s="184" t="s">
        <v>164</v>
      </c>
      <c r="F104" s="185" t="s">
        <v>165</v>
      </c>
      <c r="G104" s="186" t="s">
        <v>166</v>
      </c>
      <c r="H104" s="187">
        <v>905.91600000000005</v>
      </c>
      <c r="I104" s="188"/>
      <c r="J104" s="189">
        <f>ROUND(I104*H104,2)</f>
        <v>0</v>
      </c>
      <c r="K104" s="185" t="s">
        <v>136</v>
      </c>
      <c r="L104" s="39"/>
      <c r="M104" s="190" t="s">
        <v>1</v>
      </c>
      <c r="N104" s="191" t="s">
        <v>44</v>
      </c>
      <c r="O104" s="75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AR104" s="13" t="s">
        <v>167</v>
      </c>
      <c r="AT104" s="13" t="s">
        <v>132</v>
      </c>
      <c r="AU104" s="13" t="s">
        <v>73</v>
      </c>
      <c r="AY104" s="13" t="s">
        <v>138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3" t="s">
        <v>80</v>
      </c>
      <c r="BK104" s="194">
        <f>ROUND(I104*H104,2)</f>
        <v>0</v>
      </c>
      <c r="BL104" s="13" t="s">
        <v>167</v>
      </c>
      <c r="BM104" s="13" t="s">
        <v>168</v>
      </c>
    </row>
    <row r="105" s="1" customFormat="1">
      <c r="B105" s="34"/>
      <c r="C105" s="35"/>
      <c r="D105" s="195" t="s">
        <v>140</v>
      </c>
      <c r="E105" s="35"/>
      <c r="F105" s="196" t="s">
        <v>169</v>
      </c>
      <c r="G105" s="35"/>
      <c r="H105" s="35"/>
      <c r="I105" s="139"/>
      <c r="J105" s="35"/>
      <c r="K105" s="35"/>
      <c r="L105" s="39"/>
      <c r="M105" s="197"/>
      <c r="N105" s="75"/>
      <c r="O105" s="75"/>
      <c r="P105" s="75"/>
      <c r="Q105" s="75"/>
      <c r="R105" s="75"/>
      <c r="S105" s="75"/>
      <c r="T105" s="76"/>
      <c r="AT105" s="13" t="s">
        <v>140</v>
      </c>
      <c r="AU105" s="13" t="s">
        <v>73</v>
      </c>
    </row>
    <row r="106" s="10" customFormat="1">
      <c r="B106" s="208"/>
      <c r="C106" s="209"/>
      <c r="D106" s="195" t="s">
        <v>142</v>
      </c>
      <c r="E106" s="210" t="s">
        <v>1</v>
      </c>
      <c r="F106" s="211" t="s">
        <v>170</v>
      </c>
      <c r="G106" s="209"/>
      <c r="H106" s="212">
        <v>293.39999999999998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142</v>
      </c>
      <c r="AU106" s="218" t="s">
        <v>73</v>
      </c>
      <c r="AV106" s="10" t="s">
        <v>82</v>
      </c>
      <c r="AW106" s="10" t="s">
        <v>35</v>
      </c>
      <c r="AX106" s="10" t="s">
        <v>73</v>
      </c>
      <c r="AY106" s="218" t="s">
        <v>138</v>
      </c>
    </row>
    <row r="107" s="10" customFormat="1">
      <c r="B107" s="208"/>
      <c r="C107" s="209"/>
      <c r="D107" s="195" t="s">
        <v>142</v>
      </c>
      <c r="E107" s="210" t="s">
        <v>1</v>
      </c>
      <c r="F107" s="211" t="s">
        <v>171</v>
      </c>
      <c r="G107" s="209"/>
      <c r="H107" s="212">
        <v>559.05600000000004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142</v>
      </c>
      <c r="AU107" s="218" t="s">
        <v>73</v>
      </c>
      <c r="AV107" s="10" t="s">
        <v>82</v>
      </c>
      <c r="AW107" s="10" t="s">
        <v>35</v>
      </c>
      <c r="AX107" s="10" t="s">
        <v>73</v>
      </c>
      <c r="AY107" s="218" t="s">
        <v>138</v>
      </c>
    </row>
    <row r="108" s="10" customFormat="1">
      <c r="B108" s="208"/>
      <c r="C108" s="209"/>
      <c r="D108" s="195" t="s">
        <v>142</v>
      </c>
      <c r="E108" s="210" t="s">
        <v>1</v>
      </c>
      <c r="F108" s="211" t="s">
        <v>172</v>
      </c>
      <c r="G108" s="209"/>
      <c r="H108" s="212">
        <v>53.460000000000001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142</v>
      </c>
      <c r="AU108" s="218" t="s">
        <v>73</v>
      </c>
      <c r="AV108" s="10" t="s">
        <v>82</v>
      </c>
      <c r="AW108" s="10" t="s">
        <v>35</v>
      </c>
      <c r="AX108" s="10" t="s">
        <v>73</v>
      </c>
      <c r="AY108" s="218" t="s">
        <v>138</v>
      </c>
    </row>
    <row r="109" s="11" customFormat="1">
      <c r="B109" s="219"/>
      <c r="C109" s="220"/>
      <c r="D109" s="195" t="s">
        <v>142</v>
      </c>
      <c r="E109" s="221" t="s">
        <v>1</v>
      </c>
      <c r="F109" s="222" t="s">
        <v>146</v>
      </c>
      <c r="G109" s="220"/>
      <c r="H109" s="223">
        <v>905.91600000000005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142</v>
      </c>
      <c r="AU109" s="229" t="s">
        <v>73</v>
      </c>
      <c r="AV109" s="11" t="s">
        <v>137</v>
      </c>
      <c r="AW109" s="11" t="s">
        <v>35</v>
      </c>
      <c r="AX109" s="11" t="s">
        <v>80</v>
      </c>
      <c r="AY109" s="229" t="s">
        <v>138</v>
      </c>
    </row>
    <row r="110" s="1" customFormat="1" ht="22.5" customHeight="1">
      <c r="B110" s="34"/>
      <c r="C110" s="183" t="s">
        <v>137</v>
      </c>
      <c r="D110" s="183" t="s">
        <v>132</v>
      </c>
      <c r="E110" s="184" t="s">
        <v>173</v>
      </c>
      <c r="F110" s="185" t="s">
        <v>174</v>
      </c>
      <c r="G110" s="186" t="s">
        <v>175</v>
      </c>
      <c r="H110" s="187">
        <v>43</v>
      </c>
      <c r="I110" s="188"/>
      <c r="J110" s="189">
        <f>ROUND(I110*H110,2)</f>
        <v>0</v>
      </c>
      <c r="K110" s="185" t="s">
        <v>136</v>
      </c>
      <c r="L110" s="39"/>
      <c r="M110" s="190" t="s">
        <v>1</v>
      </c>
      <c r="N110" s="191" t="s">
        <v>44</v>
      </c>
      <c r="O110" s="75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13" t="s">
        <v>137</v>
      </c>
      <c r="AT110" s="13" t="s">
        <v>132</v>
      </c>
      <c r="AU110" s="13" t="s">
        <v>73</v>
      </c>
      <c r="AY110" s="13" t="s">
        <v>138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3" t="s">
        <v>80</v>
      </c>
      <c r="BK110" s="194">
        <f>ROUND(I110*H110,2)</f>
        <v>0</v>
      </c>
      <c r="BL110" s="13" t="s">
        <v>137</v>
      </c>
      <c r="BM110" s="13" t="s">
        <v>176</v>
      </c>
    </row>
    <row r="111" s="1" customFormat="1">
      <c r="B111" s="34"/>
      <c r="C111" s="35"/>
      <c r="D111" s="195" t="s">
        <v>140</v>
      </c>
      <c r="E111" s="35"/>
      <c r="F111" s="196" t="s">
        <v>177</v>
      </c>
      <c r="G111" s="35"/>
      <c r="H111" s="35"/>
      <c r="I111" s="139"/>
      <c r="J111" s="35"/>
      <c r="K111" s="35"/>
      <c r="L111" s="39"/>
      <c r="M111" s="197"/>
      <c r="N111" s="75"/>
      <c r="O111" s="75"/>
      <c r="P111" s="75"/>
      <c r="Q111" s="75"/>
      <c r="R111" s="75"/>
      <c r="S111" s="75"/>
      <c r="T111" s="76"/>
      <c r="AT111" s="13" t="s">
        <v>140</v>
      </c>
      <c r="AU111" s="13" t="s">
        <v>73</v>
      </c>
    </row>
    <row r="112" s="1" customFormat="1">
      <c r="B112" s="34"/>
      <c r="C112" s="35"/>
      <c r="D112" s="195" t="s">
        <v>178</v>
      </c>
      <c r="E112" s="35"/>
      <c r="F112" s="230" t="s">
        <v>179</v>
      </c>
      <c r="G112" s="35"/>
      <c r="H112" s="35"/>
      <c r="I112" s="139"/>
      <c r="J112" s="35"/>
      <c r="K112" s="35"/>
      <c r="L112" s="39"/>
      <c r="M112" s="197"/>
      <c r="N112" s="75"/>
      <c r="O112" s="75"/>
      <c r="P112" s="75"/>
      <c r="Q112" s="75"/>
      <c r="R112" s="75"/>
      <c r="S112" s="75"/>
      <c r="T112" s="76"/>
      <c r="AT112" s="13" t="s">
        <v>178</v>
      </c>
      <c r="AU112" s="13" t="s">
        <v>73</v>
      </c>
    </row>
    <row r="113" s="1" customFormat="1" ht="22.5" customHeight="1">
      <c r="B113" s="34"/>
      <c r="C113" s="183" t="s">
        <v>180</v>
      </c>
      <c r="D113" s="183" t="s">
        <v>132</v>
      </c>
      <c r="E113" s="184" t="s">
        <v>181</v>
      </c>
      <c r="F113" s="185" t="s">
        <v>182</v>
      </c>
      <c r="G113" s="186" t="s">
        <v>175</v>
      </c>
      <c r="H113" s="187">
        <v>15</v>
      </c>
      <c r="I113" s="188"/>
      <c r="J113" s="189">
        <f>ROUND(I113*H113,2)</f>
        <v>0</v>
      </c>
      <c r="K113" s="185" t="s">
        <v>136</v>
      </c>
      <c r="L113" s="39"/>
      <c r="M113" s="190" t="s">
        <v>1</v>
      </c>
      <c r="N113" s="191" t="s">
        <v>44</v>
      </c>
      <c r="O113" s="75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13" t="s">
        <v>137</v>
      </c>
      <c r="AT113" s="13" t="s">
        <v>132</v>
      </c>
      <c r="AU113" s="13" t="s">
        <v>73</v>
      </c>
      <c r="AY113" s="13" t="s">
        <v>138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3" t="s">
        <v>80</v>
      </c>
      <c r="BK113" s="194">
        <f>ROUND(I113*H113,2)</f>
        <v>0</v>
      </c>
      <c r="BL113" s="13" t="s">
        <v>137</v>
      </c>
      <c r="BM113" s="13" t="s">
        <v>183</v>
      </c>
    </row>
    <row r="114" s="1" customFormat="1">
      <c r="B114" s="34"/>
      <c r="C114" s="35"/>
      <c r="D114" s="195" t="s">
        <v>140</v>
      </c>
      <c r="E114" s="35"/>
      <c r="F114" s="196" t="s">
        <v>184</v>
      </c>
      <c r="G114" s="35"/>
      <c r="H114" s="35"/>
      <c r="I114" s="139"/>
      <c r="J114" s="35"/>
      <c r="K114" s="35"/>
      <c r="L114" s="39"/>
      <c r="M114" s="197"/>
      <c r="N114" s="75"/>
      <c r="O114" s="75"/>
      <c r="P114" s="75"/>
      <c r="Q114" s="75"/>
      <c r="R114" s="75"/>
      <c r="S114" s="75"/>
      <c r="T114" s="76"/>
      <c r="AT114" s="13" t="s">
        <v>140</v>
      </c>
      <c r="AU114" s="13" t="s">
        <v>73</v>
      </c>
    </row>
    <row r="115" s="1" customFormat="1">
      <c r="B115" s="34"/>
      <c r="C115" s="35"/>
      <c r="D115" s="195" t="s">
        <v>178</v>
      </c>
      <c r="E115" s="35"/>
      <c r="F115" s="230" t="s">
        <v>185</v>
      </c>
      <c r="G115" s="35"/>
      <c r="H115" s="35"/>
      <c r="I115" s="139"/>
      <c r="J115" s="35"/>
      <c r="K115" s="35"/>
      <c r="L115" s="39"/>
      <c r="M115" s="197"/>
      <c r="N115" s="75"/>
      <c r="O115" s="75"/>
      <c r="P115" s="75"/>
      <c r="Q115" s="75"/>
      <c r="R115" s="75"/>
      <c r="S115" s="75"/>
      <c r="T115" s="76"/>
      <c r="AT115" s="13" t="s">
        <v>178</v>
      </c>
      <c r="AU115" s="13" t="s">
        <v>73</v>
      </c>
    </row>
    <row r="116" s="1" customFormat="1" ht="22.5" customHeight="1">
      <c r="B116" s="34"/>
      <c r="C116" s="183" t="s">
        <v>186</v>
      </c>
      <c r="D116" s="183" t="s">
        <v>132</v>
      </c>
      <c r="E116" s="184" t="s">
        <v>187</v>
      </c>
      <c r="F116" s="185" t="s">
        <v>188</v>
      </c>
      <c r="G116" s="186" t="s">
        <v>175</v>
      </c>
      <c r="H116" s="187">
        <v>2</v>
      </c>
      <c r="I116" s="188"/>
      <c r="J116" s="189">
        <f>ROUND(I116*H116,2)</f>
        <v>0</v>
      </c>
      <c r="K116" s="185" t="s">
        <v>136</v>
      </c>
      <c r="L116" s="39"/>
      <c r="M116" s="190" t="s">
        <v>1</v>
      </c>
      <c r="N116" s="191" t="s">
        <v>44</v>
      </c>
      <c r="O116" s="75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AR116" s="13" t="s">
        <v>137</v>
      </c>
      <c r="AT116" s="13" t="s">
        <v>132</v>
      </c>
      <c r="AU116" s="13" t="s">
        <v>73</v>
      </c>
      <c r="AY116" s="13" t="s">
        <v>138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13" t="s">
        <v>80</v>
      </c>
      <c r="BK116" s="194">
        <f>ROUND(I116*H116,2)</f>
        <v>0</v>
      </c>
      <c r="BL116" s="13" t="s">
        <v>137</v>
      </c>
      <c r="BM116" s="13" t="s">
        <v>189</v>
      </c>
    </row>
    <row r="117" s="1" customFormat="1">
      <c r="B117" s="34"/>
      <c r="C117" s="35"/>
      <c r="D117" s="195" t="s">
        <v>140</v>
      </c>
      <c r="E117" s="35"/>
      <c r="F117" s="196" t="s">
        <v>190</v>
      </c>
      <c r="G117" s="35"/>
      <c r="H117" s="35"/>
      <c r="I117" s="139"/>
      <c r="J117" s="35"/>
      <c r="K117" s="35"/>
      <c r="L117" s="39"/>
      <c r="M117" s="197"/>
      <c r="N117" s="75"/>
      <c r="O117" s="75"/>
      <c r="P117" s="75"/>
      <c r="Q117" s="75"/>
      <c r="R117" s="75"/>
      <c r="S117" s="75"/>
      <c r="T117" s="76"/>
      <c r="AT117" s="13" t="s">
        <v>140</v>
      </c>
      <c r="AU117" s="13" t="s">
        <v>73</v>
      </c>
    </row>
    <row r="118" s="1" customFormat="1">
      <c r="B118" s="34"/>
      <c r="C118" s="35"/>
      <c r="D118" s="195" t="s">
        <v>178</v>
      </c>
      <c r="E118" s="35"/>
      <c r="F118" s="230" t="s">
        <v>191</v>
      </c>
      <c r="G118" s="35"/>
      <c r="H118" s="35"/>
      <c r="I118" s="139"/>
      <c r="J118" s="35"/>
      <c r="K118" s="35"/>
      <c r="L118" s="39"/>
      <c r="M118" s="197"/>
      <c r="N118" s="75"/>
      <c r="O118" s="75"/>
      <c r="P118" s="75"/>
      <c r="Q118" s="75"/>
      <c r="R118" s="75"/>
      <c r="S118" s="75"/>
      <c r="T118" s="76"/>
      <c r="AT118" s="13" t="s">
        <v>178</v>
      </c>
      <c r="AU118" s="13" t="s">
        <v>73</v>
      </c>
    </row>
    <row r="119" s="1" customFormat="1" ht="22.5" customHeight="1">
      <c r="B119" s="34"/>
      <c r="C119" s="183" t="s">
        <v>192</v>
      </c>
      <c r="D119" s="183" t="s">
        <v>132</v>
      </c>
      <c r="E119" s="184" t="s">
        <v>193</v>
      </c>
      <c r="F119" s="185" t="s">
        <v>194</v>
      </c>
      <c r="G119" s="186" t="s">
        <v>195</v>
      </c>
      <c r="H119" s="187">
        <v>4</v>
      </c>
      <c r="I119" s="188"/>
      <c r="J119" s="189">
        <f>ROUND(I119*H119,2)</f>
        <v>0</v>
      </c>
      <c r="K119" s="185" t="s">
        <v>136</v>
      </c>
      <c r="L119" s="39"/>
      <c r="M119" s="190" t="s">
        <v>1</v>
      </c>
      <c r="N119" s="191" t="s">
        <v>44</v>
      </c>
      <c r="O119" s="75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AR119" s="13" t="s">
        <v>137</v>
      </c>
      <c r="AT119" s="13" t="s">
        <v>132</v>
      </c>
      <c r="AU119" s="13" t="s">
        <v>73</v>
      </c>
      <c r="AY119" s="13" t="s">
        <v>138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13" t="s">
        <v>80</v>
      </c>
      <c r="BK119" s="194">
        <f>ROUND(I119*H119,2)</f>
        <v>0</v>
      </c>
      <c r="BL119" s="13" t="s">
        <v>137</v>
      </c>
      <c r="BM119" s="13" t="s">
        <v>196</v>
      </c>
    </row>
    <row r="120" s="1" customFormat="1">
      <c r="B120" s="34"/>
      <c r="C120" s="35"/>
      <c r="D120" s="195" t="s">
        <v>140</v>
      </c>
      <c r="E120" s="35"/>
      <c r="F120" s="196" t="s">
        <v>197</v>
      </c>
      <c r="G120" s="35"/>
      <c r="H120" s="35"/>
      <c r="I120" s="139"/>
      <c r="J120" s="35"/>
      <c r="K120" s="35"/>
      <c r="L120" s="39"/>
      <c r="M120" s="197"/>
      <c r="N120" s="75"/>
      <c r="O120" s="75"/>
      <c r="P120" s="75"/>
      <c r="Q120" s="75"/>
      <c r="R120" s="75"/>
      <c r="S120" s="75"/>
      <c r="T120" s="76"/>
      <c r="AT120" s="13" t="s">
        <v>140</v>
      </c>
      <c r="AU120" s="13" t="s">
        <v>73</v>
      </c>
    </row>
    <row r="121" s="1" customFormat="1">
      <c r="B121" s="34"/>
      <c r="C121" s="35"/>
      <c r="D121" s="195" t="s">
        <v>178</v>
      </c>
      <c r="E121" s="35"/>
      <c r="F121" s="230" t="s">
        <v>198</v>
      </c>
      <c r="G121" s="35"/>
      <c r="H121" s="35"/>
      <c r="I121" s="139"/>
      <c r="J121" s="35"/>
      <c r="K121" s="35"/>
      <c r="L121" s="39"/>
      <c r="M121" s="197"/>
      <c r="N121" s="75"/>
      <c r="O121" s="75"/>
      <c r="P121" s="75"/>
      <c r="Q121" s="75"/>
      <c r="R121" s="75"/>
      <c r="S121" s="75"/>
      <c r="T121" s="76"/>
      <c r="AT121" s="13" t="s">
        <v>178</v>
      </c>
      <c r="AU121" s="13" t="s">
        <v>73</v>
      </c>
    </row>
    <row r="122" s="1" customFormat="1" ht="22.5" customHeight="1">
      <c r="B122" s="34"/>
      <c r="C122" s="183" t="s">
        <v>199</v>
      </c>
      <c r="D122" s="183" t="s">
        <v>132</v>
      </c>
      <c r="E122" s="184" t="s">
        <v>200</v>
      </c>
      <c r="F122" s="185" t="s">
        <v>201</v>
      </c>
      <c r="G122" s="186" t="s">
        <v>175</v>
      </c>
      <c r="H122" s="187">
        <v>17</v>
      </c>
      <c r="I122" s="188"/>
      <c r="J122" s="189">
        <f>ROUND(I122*H122,2)</f>
        <v>0</v>
      </c>
      <c r="K122" s="185" t="s">
        <v>136</v>
      </c>
      <c r="L122" s="39"/>
      <c r="M122" s="190" t="s">
        <v>1</v>
      </c>
      <c r="N122" s="191" t="s">
        <v>44</v>
      </c>
      <c r="O122" s="75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AR122" s="13" t="s">
        <v>137</v>
      </c>
      <c r="AT122" s="13" t="s">
        <v>132</v>
      </c>
      <c r="AU122" s="13" t="s">
        <v>73</v>
      </c>
      <c r="AY122" s="13" t="s">
        <v>138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3" t="s">
        <v>80</v>
      </c>
      <c r="BK122" s="194">
        <f>ROUND(I122*H122,2)</f>
        <v>0</v>
      </c>
      <c r="BL122" s="13" t="s">
        <v>137</v>
      </c>
      <c r="BM122" s="13" t="s">
        <v>202</v>
      </c>
    </row>
    <row r="123" s="1" customFormat="1">
      <c r="B123" s="34"/>
      <c r="C123" s="35"/>
      <c r="D123" s="195" t="s">
        <v>140</v>
      </c>
      <c r="E123" s="35"/>
      <c r="F123" s="196" t="s">
        <v>203</v>
      </c>
      <c r="G123" s="35"/>
      <c r="H123" s="35"/>
      <c r="I123" s="139"/>
      <c r="J123" s="35"/>
      <c r="K123" s="35"/>
      <c r="L123" s="39"/>
      <c r="M123" s="197"/>
      <c r="N123" s="75"/>
      <c r="O123" s="75"/>
      <c r="P123" s="75"/>
      <c r="Q123" s="75"/>
      <c r="R123" s="75"/>
      <c r="S123" s="75"/>
      <c r="T123" s="76"/>
      <c r="AT123" s="13" t="s">
        <v>140</v>
      </c>
      <c r="AU123" s="13" t="s">
        <v>73</v>
      </c>
    </row>
    <row r="124" s="1" customFormat="1">
      <c r="B124" s="34"/>
      <c r="C124" s="35"/>
      <c r="D124" s="195" t="s">
        <v>178</v>
      </c>
      <c r="E124" s="35"/>
      <c r="F124" s="230" t="s">
        <v>204</v>
      </c>
      <c r="G124" s="35"/>
      <c r="H124" s="35"/>
      <c r="I124" s="139"/>
      <c r="J124" s="35"/>
      <c r="K124" s="35"/>
      <c r="L124" s="39"/>
      <c r="M124" s="197"/>
      <c r="N124" s="75"/>
      <c r="O124" s="75"/>
      <c r="P124" s="75"/>
      <c r="Q124" s="75"/>
      <c r="R124" s="75"/>
      <c r="S124" s="75"/>
      <c r="T124" s="76"/>
      <c r="AT124" s="13" t="s">
        <v>178</v>
      </c>
      <c r="AU124" s="13" t="s">
        <v>73</v>
      </c>
    </row>
    <row r="125" s="1" customFormat="1" ht="22.5" customHeight="1">
      <c r="B125" s="34"/>
      <c r="C125" s="183" t="s">
        <v>205</v>
      </c>
      <c r="D125" s="183" t="s">
        <v>132</v>
      </c>
      <c r="E125" s="184" t="s">
        <v>206</v>
      </c>
      <c r="F125" s="185" t="s">
        <v>207</v>
      </c>
      <c r="G125" s="186" t="s">
        <v>208</v>
      </c>
      <c r="H125" s="187">
        <v>605.70000000000005</v>
      </c>
      <c r="I125" s="188"/>
      <c r="J125" s="189">
        <f>ROUND(I125*H125,2)</f>
        <v>0</v>
      </c>
      <c r="K125" s="185" t="s">
        <v>136</v>
      </c>
      <c r="L125" s="39"/>
      <c r="M125" s="190" t="s">
        <v>1</v>
      </c>
      <c r="N125" s="191" t="s">
        <v>44</v>
      </c>
      <c r="O125" s="75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AR125" s="13" t="s">
        <v>137</v>
      </c>
      <c r="AT125" s="13" t="s">
        <v>132</v>
      </c>
      <c r="AU125" s="13" t="s">
        <v>73</v>
      </c>
      <c r="AY125" s="13" t="s">
        <v>138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3" t="s">
        <v>80</v>
      </c>
      <c r="BK125" s="194">
        <f>ROUND(I125*H125,2)</f>
        <v>0</v>
      </c>
      <c r="BL125" s="13" t="s">
        <v>137</v>
      </c>
      <c r="BM125" s="13" t="s">
        <v>209</v>
      </c>
    </row>
    <row r="126" s="1" customFormat="1">
      <c r="B126" s="34"/>
      <c r="C126" s="35"/>
      <c r="D126" s="195" t="s">
        <v>140</v>
      </c>
      <c r="E126" s="35"/>
      <c r="F126" s="196" t="s">
        <v>210</v>
      </c>
      <c r="G126" s="35"/>
      <c r="H126" s="35"/>
      <c r="I126" s="139"/>
      <c r="J126" s="35"/>
      <c r="K126" s="35"/>
      <c r="L126" s="39"/>
      <c r="M126" s="197"/>
      <c r="N126" s="75"/>
      <c r="O126" s="75"/>
      <c r="P126" s="75"/>
      <c r="Q126" s="75"/>
      <c r="R126" s="75"/>
      <c r="S126" s="75"/>
      <c r="T126" s="76"/>
      <c r="AT126" s="13" t="s">
        <v>140</v>
      </c>
      <c r="AU126" s="13" t="s">
        <v>73</v>
      </c>
    </row>
    <row r="127" s="1" customFormat="1">
      <c r="B127" s="34"/>
      <c r="C127" s="35"/>
      <c r="D127" s="195" t="s">
        <v>178</v>
      </c>
      <c r="E127" s="35"/>
      <c r="F127" s="230" t="s">
        <v>211</v>
      </c>
      <c r="G127" s="35"/>
      <c r="H127" s="35"/>
      <c r="I127" s="139"/>
      <c r="J127" s="35"/>
      <c r="K127" s="35"/>
      <c r="L127" s="39"/>
      <c r="M127" s="197"/>
      <c r="N127" s="75"/>
      <c r="O127" s="75"/>
      <c r="P127" s="75"/>
      <c r="Q127" s="75"/>
      <c r="R127" s="75"/>
      <c r="S127" s="75"/>
      <c r="T127" s="76"/>
      <c r="AT127" s="13" t="s">
        <v>178</v>
      </c>
      <c r="AU127" s="13" t="s">
        <v>73</v>
      </c>
    </row>
    <row r="128" s="1" customFormat="1" ht="22.5" customHeight="1">
      <c r="B128" s="34"/>
      <c r="C128" s="183" t="s">
        <v>212</v>
      </c>
      <c r="D128" s="183" t="s">
        <v>132</v>
      </c>
      <c r="E128" s="184" t="s">
        <v>213</v>
      </c>
      <c r="F128" s="185" t="s">
        <v>214</v>
      </c>
      <c r="G128" s="186" t="s">
        <v>175</v>
      </c>
      <c r="H128" s="187">
        <v>108</v>
      </c>
      <c r="I128" s="188"/>
      <c r="J128" s="189">
        <f>ROUND(I128*H128,2)</f>
        <v>0</v>
      </c>
      <c r="K128" s="185" t="s">
        <v>136</v>
      </c>
      <c r="L128" s="39"/>
      <c r="M128" s="190" t="s">
        <v>1</v>
      </c>
      <c r="N128" s="191" t="s">
        <v>44</v>
      </c>
      <c r="O128" s="75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AR128" s="13" t="s">
        <v>137</v>
      </c>
      <c r="AT128" s="13" t="s">
        <v>132</v>
      </c>
      <c r="AU128" s="13" t="s">
        <v>73</v>
      </c>
      <c r="AY128" s="13" t="s">
        <v>138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3" t="s">
        <v>80</v>
      </c>
      <c r="BK128" s="194">
        <f>ROUND(I128*H128,2)</f>
        <v>0</v>
      </c>
      <c r="BL128" s="13" t="s">
        <v>137</v>
      </c>
      <c r="BM128" s="13" t="s">
        <v>215</v>
      </c>
    </row>
    <row r="129" s="1" customFormat="1">
      <c r="B129" s="34"/>
      <c r="C129" s="35"/>
      <c r="D129" s="195" t="s">
        <v>140</v>
      </c>
      <c r="E129" s="35"/>
      <c r="F129" s="196" t="s">
        <v>216</v>
      </c>
      <c r="G129" s="35"/>
      <c r="H129" s="35"/>
      <c r="I129" s="139"/>
      <c r="J129" s="35"/>
      <c r="K129" s="35"/>
      <c r="L129" s="39"/>
      <c r="M129" s="197"/>
      <c r="N129" s="75"/>
      <c r="O129" s="75"/>
      <c r="P129" s="75"/>
      <c r="Q129" s="75"/>
      <c r="R129" s="75"/>
      <c r="S129" s="75"/>
      <c r="T129" s="76"/>
      <c r="AT129" s="13" t="s">
        <v>140</v>
      </c>
      <c r="AU129" s="13" t="s">
        <v>73</v>
      </c>
    </row>
    <row r="130" s="1" customFormat="1">
      <c r="B130" s="34"/>
      <c r="C130" s="35"/>
      <c r="D130" s="195" t="s">
        <v>178</v>
      </c>
      <c r="E130" s="35"/>
      <c r="F130" s="230" t="s">
        <v>217</v>
      </c>
      <c r="G130" s="35"/>
      <c r="H130" s="35"/>
      <c r="I130" s="139"/>
      <c r="J130" s="35"/>
      <c r="K130" s="35"/>
      <c r="L130" s="39"/>
      <c r="M130" s="197"/>
      <c r="N130" s="75"/>
      <c r="O130" s="75"/>
      <c r="P130" s="75"/>
      <c r="Q130" s="75"/>
      <c r="R130" s="75"/>
      <c r="S130" s="75"/>
      <c r="T130" s="76"/>
      <c r="AT130" s="13" t="s">
        <v>178</v>
      </c>
      <c r="AU130" s="13" t="s">
        <v>73</v>
      </c>
    </row>
    <row r="131" s="1" customFormat="1" ht="22.5" customHeight="1">
      <c r="B131" s="34"/>
      <c r="C131" s="183" t="s">
        <v>218</v>
      </c>
      <c r="D131" s="183" t="s">
        <v>132</v>
      </c>
      <c r="E131" s="184" t="s">
        <v>219</v>
      </c>
      <c r="F131" s="185" t="s">
        <v>220</v>
      </c>
      <c r="G131" s="186" t="s">
        <v>221</v>
      </c>
      <c r="H131" s="187">
        <v>54</v>
      </c>
      <c r="I131" s="188"/>
      <c r="J131" s="189">
        <f>ROUND(I131*H131,2)</f>
        <v>0</v>
      </c>
      <c r="K131" s="185" t="s">
        <v>136</v>
      </c>
      <c r="L131" s="39"/>
      <c r="M131" s="190" t="s">
        <v>1</v>
      </c>
      <c r="N131" s="191" t="s">
        <v>44</v>
      </c>
      <c r="O131" s="75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13" t="s">
        <v>137</v>
      </c>
      <c r="AT131" s="13" t="s">
        <v>132</v>
      </c>
      <c r="AU131" s="13" t="s">
        <v>73</v>
      </c>
      <c r="AY131" s="13" t="s">
        <v>138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3" t="s">
        <v>80</v>
      </c>
      <c r="BK131" s="194">
        <f>ROUND(I131*H131,2)</f>
        <v>0</v>
      </c>
      <c r="BL131" s="13" t="s">
        <v>137</v>
      </c>
      <c r="BM131" s="13" t="s">
        <v>222</v>
      </c>
    </row>
    <row r="132" s="1" customFormat="1">
      <c r="B132" s="34"/>
      <c r="C132" s="35"/>
      <c r="D132" s="195" t="s">
        <v>140</v>
      </c>
      <c r="E132" s="35"/>
      <c r="F132" s="196" t="s">
        <v>223</v>
      </c>
      <c r="G132" s="35"/>
      <c r="H132" s="35"/>
      <c r="I132" s="139"/>
      <c r="J132" s="35"/>
      <c r="K132" s="35"/>
      <c r="L132" s="39"/>
      <c r="M132" s="197"/>
      <c r="N132" s="75"/>
      <c r="O132" s="75"/>
      <c r="P132" s="75"/>
      <c r="Q132" s="75"/>
      <c r="R132" s="75"/>
      <c r="S132" s="75"/>
      <c r="T132" s="76"/>
      <c r="AT132" s="13" t="s">
        <v>140</v>
      </c>
      <c r="AU132" s="13" t="s">
        <v>73</v>
      </c>
    </row>
    <row r="133" s="1" customFormat="1" ht="22.5" customHeight="1">
      <c r="B133" s="34"/>
      <c r="C133" s="183" t="s">
        <v>224</v>
      </c>
      <c r="D133" s="183" t="s">
        <v>132</v>
      </c>
      <c r="E133" s="184" t="s">
        <v>225</v>
      </c>
      <c r="F133" s="185" t="s">
        <v>226</v>
      </c>
      <c r="G133" s="186" t="s">
        <v>208</v>
      </c>
      <c r="H133" s="187">
        <v>2150</v>
      </c>
      <c r="I133" s="188"/>
      <c r="J133" s="189">
        <f>ROUND(I133*H133,2)</f>
        <v>0</v>
      </c>
      <c r="K133" s="185" t="s">
        <v>136</v>
      </c>
      <c r="L133" s="39"/>
      <c r="M133" s="190" t="s">
        <v>1</v>
      </c>
      <c r="N133" s="191" t="s">
        <v>44</v>
      </c>
      <c r="O133" s="75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AR133" s="13" t="s">
        <v>137</v>
      </c>
      <c r="AT133" s="13" t="s">
        <v>132</v>
      </c>
      <c r="AU133" s="13" t="s">
        <v>73</v>
      </c>
      <c r="AY133" s="13" t="s">
        <v>138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3" t="s">
        <v>80</v>
      </c>
      <c r="BK133" s="194">
        <f>ROUND(I133*H133,2)</f>
        <v>0</v>
      </c>
      <c r="BL133" s="13" t="s">
        <v>137</v>
      </c>
      <c r="BM133" s="13" t="s">
        <v>227</v>
      </c>
    </row>
    <row r="134" s="1" customFormat="1">
      <c r="B134" s="34"/>
      <c r="C134" s="35"/>
      <c r="D134" s="195" t="s">
        <v>140</v>
      </c>
      <c r="E134" s="35"/>
      <c r="F134" s="196" t="s">
        <v>228</v>
      </c>
      <c r="G134" s="35"/>
      <c r="H134" s="35"/>
      <c r="I134" s="139"/>
      <c r="J134" s="35"/>
      <c r="K134" s="35"/>
      <c r="L134" s="39"/>
      <c r="M134" s="197"/>
      <c r="N134" s="75"/>
      <c r="O134" s="75"/>
      <c r="P134" s="75"/>
      <c r="Q134" s="75"/>
      <c r="R134" s="75"/>
      <c r="S134" s="75"/>
      <c r="T134" s="76"/>
      <c r="AT134" s="13" t="s">
        <v>140</v>
      </c>
      <c r="AU134" s="13" t="s">
        <v>73</v>
      </c>
    </row>
    <row r="135" s="1" customFormat="1">
      <c r="B135" s="34"/>
      <c r="C135" s="35"/>
      <c r="D135" s="195" t="s">
        <v>178</v>
      </c>
      <c r="E135" s="35"/>
      <c r="F135" s="230" t="s">
        <v>229</v>
      </c>
      <c r="G135" s="35"/>
      <c r="H135" s="35"/>
      <c r="I135" s="139"/>
      <c r="J135" s="35"/>
      <c r="K135" s="35"/>
      <c r="L135" s="39"/>
      <c r="M135" s="197"/>
      <c r="N135" s="75"/>
      <c r="O135" s="75"/>
      <c r="P135" s="75"/>
      <c r="Q135" s="75"/>
      <c r="R135" s="75"/>
      <c r="S135" s="75"/>
      <c r="T135" s="76"/>
      <c r="AT135" s="13" t="s">
        <v>178</v>
      </c>
      <c r="AU135" s="13" t="s">
        <v>73</v>
      </c>
    </row>
    <row r="136" s="1" customFormat="1" ht="22.5" customHeight="1">
      <c r="B136" s="34"/>
      <c r="C136" s="183" t="s">
        <v>230</v>
      </c>
      <c r="D136" s="183" t="s">
        <v>132</v>
      </c>
      <c r="E136" s="184" t="s">
        <v>231</v>
      </c>
      <c r="F136" s="185" t="s">
        <v>232</v>
      </c>
      <c r="G136" s="186" t="s">
        <v>135</v>
      </c>
      <c r="H136" s="187">
        <v>3</v>
      </c>
      <c r="I136" s="188"/>
      <c r="J136" s="189">
        <f>ROUND(I136*H136,2)</f>
        <v>0</v>
      </c>
      <c r="K136" s="185" t="s">
        <v>136</v>
      </c>
      <c r="L136" s="39"/>
      <c r="M136" s="190" t="s">
        <v>1</v>
      </c>
      <c r="N136" s="191" t="s">
        <v>44</v>
      </c>
      <c r="O136" s="75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AR136" s="13" t="s">
        <v>137</v>
      </c>
      <c r="AT136" s="13" t="s">
        <v>132</v>
      </c>
      <c r="AU136" s="13" t="s">
        <v>73</v>
      </c>
      <c r="AY136" s="13" t="s">
        <v>138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3" t="s">
        <v>80</v>
      </c>
      <c r="BK136" s="194">
        <f>ROUND(I136*H136,2)</f>
        <v>0</v>
      </c>
      <c r="BL136" s="13" t="s">
        <v>137</v>
      </c>
      <c r="BM136" s="13" t="s">
        <v>233</v>
      </c>
    </row>
    <row r="137" s="1" customFormat="1">
      <c r="B137" s="34"/>
      <c r="C137" s="35"/>
      <c r="D137" s="195" t="s">
        <v>140</v>
      </c>
      <c r="E137" s="35"/>
      <c r="F137" s="196" t="s">
        <v>234</v>
      </c>
      <c r="G137" s="35"/>
      <c r="H137" s="35"/>
      <c r="I137" s="139"/>
      <c r="J137" s="35"/>
      <c r="K137" s="35"/>
      <c r="L137" s="39"/>
      <c r="M137" s="197"/>
      <c r="N137" s="75"/>
      <c r="O137" s="75"/>
      <c r="P137" s="75"/>
      <c r="Q137" s="75"/>
      <c r="R137" s="75"/>
      <c r="S137" s="75"/>
      <c r="T137" s="76"/>
      <c r="AT137" s="13" t="s">
        <v>140</v>
      </c>
      <c r="AU137" s="13" t="s">
        <v>73</v>
      </c>
    </row>
    <row r="138" s="1" customFormat="1">
      <c r="B138" s="34"/>
      <c r="C138" s="35"/>
      <c r="D138" s="195" t="s">
        <v>178</v>
      </c>
      <c r="E138" s="35"/>
      <c r="F138" s="230" t="s">
        <v>235</v>
      </c>
      <c r="G138" s="35"/>
      <c r="H138" s="35"/>
      <c r="I138" s="139"/>
      <c r="J138" s="35"/>
      <c r="K138" s="35"/>
      <c r="L138" s="39"/>
      <c r="M138" s="197"/>
      <c r="N138" s="75"/>
      <c r="O138" s="75"/>
      <c r="P138" s="75"/>
      <c r="Q138" s="75"/>
      <c r="R138" s="75"/>
      <c r="S138" s="75"/>
      <c r="T138" s="76"/>
      <c r="AT138" s="13" t="s">
        <v>178</v>
      </c>
      <c r="AU138" s="13" t="s">
        <v>73</v>
      </c>
    </row>
    <row r="139" s="1" customFormat="1" ht="22.5" customHeight="1">
      <c r="B139" s="34"/>
      <c r="C139" s="183" t="s">
        <v>236</v>
      </c>
      <c r="D139" s="183" t="s">
        <v>132</v>
      </c>
      <c r="E139" s="184" t="s">
        <v>237</v>
      </c>
      <c r="F139" s="185" t="s">
        <v>238</v>
      </c>
      <c r="G139" s="186" t="s">
        <v>166</v>
      </c>
      <c r="H139" s="187">
        <v>6</v>
      </c>
      <c r="I139" s="188"/>
      <c r="J139" s="189">
        <f>ROUND(I139*H139,2)</f>
        <v>0</v>
      </c>
      <c r="K139" s="185" t="s">
        <v>136</v>
      </c>
      <c r="L139" s="39"/>
      <c r="M139" s="190" t="s">
        <v>1</v>
      </c>
      <c r="N139" s="191" t="s">
        <v>44</v>
      </c>
      <c r="O139" s="75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AR139" s="13" t="s">
        <v>167</v>
      </c>
      <c r="AT139" s="13" t="s">
        <v>132</v>
      </c>
      <c r="AU139" s="13" t="s">
        <v>73</v>
      </c>
      <c r="AY139" s="13" t="s">
        <v>138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3" t="s">
        <v>80</v>
      </c>
      <c r="BK139" s="194">
        <f>ROUND(I139*H139,2)</f>
        <v>0</v>
      </c>
      <c r="BL139" s="13" t="s">
        <v>167</v>
      </c>
      <c r="BM139" s="13" t="s">
        <v>239</v>
      </c>
    </row>
    <row r="140" s="1" customFormat="1">
      <c r="B140" s="34"/>
      <c r="C140" s="35"/>
      <c r="D140" s="195" t="s">
        <v>140</v>
      </c>
      <c r="E140" s="35"/>
      <c r="F140" s="196" t="s">
        <v>240</v>
      </c>
      <c r="G140" s="35"/>
      <c r="H140" s="35"/>
      <c r="I140" s="139"/>
      <c r="J140" s="35"/>
      <c r="K140" s="35"/>
      <c r="L140" s="39"/>
      <c r="M140" s="197"/>
      <c r="N140" s="75"/>
      <c r="O140" s="75"/>
      <c r="P140" s="75"/>
      <c r="Q140" s="75"/>
      <c r="R140" s="75"/>
      <c r="S140" s="75"/>
      <c r="T140" s="76"/>
      <c r="AT140" s="13" t="s">
        <v>140</v>
      </c>
      <c r="AU140" s="13" t="s">
        <v>73</v>
      </c>
    </row>
    <row r="141" s="1" customFormat="1" ht="22.5" customHeight="1">
      <c r="B141" s="34"/>
      <c r="C141" s="183" t="s">
        <v>8</v>
      </c>
      <c r="D141" s="183" t="s">
        <v>132</v>
      </c>
      <c r="E141" s="184" t="s">
        <v>241</v>
      </c>
      <c r="F141" s="185" t="s">
        <v>242</v>
      </c>
      <c r="G141" s="186" t="s">
        <v>135</v>
      </c>
      <c r="H141" s="187">
        <v>613.40999999999997</v>
      </c>
      <c r="I141" s="188"/>
      <c r="J141" s="189">
        <f>ROUND(I141*H141,2)</f>
        <v>0</v>
      </c>
      <c r="K141" s="185" t="s">
        <v>136</v>
      </c>
      <c r="L141" s="39"/>
      <c r="M141" s="190" t="s">
        <v>1</v>
      </c>
      <c r="N141" s="191" t="s">
        <v>44</v>
      </c>
      <c r="O141" s="75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AR141" s="13" t="s">
        <v>137</v>
      </c>
      <c r="AT141" s="13" t="s">
        <v>132</v>
      </c>
      <c r="AU141" s="13" t="s">
        <v>73</v>
      </c>
      <c r="AY141" s="13" t="s">
        <v>138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3" t="s">
        <v>80</v>
      </c>
      <c r="BK141" s="194">
        <f>ROUND(I141*H141,2)</f>
        <v>0</v>
      </c>
      <c r="BL141" s="13" t="s">
        <v>137</v>
      </c>
      <c r="BM141" s="13" t="s">
        <v>243</v>
      </c>
    </row>
    <row r="142" s="1" customFormat="1">
      <c r="B142" s="34"/>
      <c r="C142" s="35"/>
      <c r="D142" s="195" t="s">
        <v>140</v>
      </c>
      <c r="E142" s="35"/>
      <c r="F142" s="196" t="s">
        <v>244</v>
      </c>
      <c r="G142" s="35"/>
      <c r="H142" s="35"/>
      <c r="I142" s="139"/>
      <c r="J142" s="35"/>
      <c r="K142" s="35"/>
      <c r="L142" s="39"/>
      <c r="M142" s="197"/>
      <c r="N142" s="75"/>
      <c r="O142" s="75"/>
      <c r="P142" s="75"/>
      <c r="Q142" s="75"/>
      <c r="R142" s="75"/>
      <c r="S142" s="75"/>
      <c r="T142" s="76"/>
      <c r="AT142" s="13" t="s">
        <v>140</v>
      </c>
      <c r="AU142" s="13" t="s">
        <v>73</v>
      </c>
    </row>
    <row r="143" s="10" customFormat="1">
      <c r="B143" s="208"/>
      <c r="C143" s="209"/>
      <c r="D143" s="195" t="s">
        <v>142</v>
      </c>
      <c r="E143" s="210" t="s">
        <v>1</v>
      </c>
      <c r="F143" s="211" t="s">
        <v>245</v>
      </c>
      <c r="G143" s="209"/>
      <c r="H143" s="212">
        <v>5.25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142</v>
      </c>
      <c r="AU143" s="218" t="s">
        <v>73</v>
      </c>
      <c r="AV143" s="10" t="s">
        <v>82</v>
      </c>
      <c r="AW143" s="10" t="s">
        <v>35</v>
      </c>
      <c r="AX143" s="10" t="s">
        <v>73</v>
      </c>
      <c r="AY143" s="218" t="s">
        <v>138</v>
      </c>
    </row>
    <row r="144" s="10" customFormat="1">
      <c r="B144" s="208"/>
      <c r="C144" s="209"/>
      <c r="D144" s="195" t="s">
        <v>142</v>
      </c>
      <c r="E144" s="210" t="s">
        <v>1</v>
      </c>
      <c r="F144" s="211" t="s">
        <v>246</v>
      </c>
      <c r="G144" s="209"/>
      <c r="H144" s="212">
        <v>310.94400000000002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142</v>
      </c>
      <c r="AU144" s="218" t="s">
        <v>73</v>
      </c>
      <c r="AV144" s="10" t="s">
        <v>82</v>
      </c>
      <c r="AW144" s="10" t="s">
        <v>35</v>
      </c>
      <c r="AX144" s="10" t="s">
        <v>73</v>
      </c>
      <c r="AY144" s="218" t="s">
        <v>138</v>
      </c>
    </row>
    <row r="145" s="10" customFormat="1">
      <c r="B145" s="208"/>
      <c r="C145" s="209"/>
      <c r="D145" s="195" t="s">
        <v>142</v>
      </c>
      <c r="E145" s="210" t="s">
        <v>1</v>
      </c>
      <c r="F145" s="211" t="s">
        <v>247</v>
      </c>
      <c r="G145" s="209"/>
      <c r="H145" s="212">
        <v>10.380000000000001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142</v>
      </c>
      <c r="AU145" s="218" t="s">
        <v>73</v>
      </c>
      <c r="AV145" s="10" t="s">
        <v>82</v>
      </c>
      <c r="AW145" s="10" t="s">
        <v>35</v>
      </c>
      <c r="AX145" s="10" t="s">
        <v>73</v>
      </c>
      <c r="AY145" s="218" t="s">
        <v>138</v>
      </c>
    </row>
    <row r="146" s="10" customFormat="1">
      <c r="B146" s="208"/>
      <c r="C146" s="209"/>
      <c r="D146" s="195" t="s">
        <v>142</v>
      </c>
      <c r="E146" s="210" t="s">
        <v>1</v>
      </c>
      <c r="F146" s="211" t="s">
        <v>248</v>
      </c>
      <c r="G146" s="209"/>
      <c r="H146" s="212">
        <v>10.380000000000001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142</v>
      </c>
      <c r="AU146" s="218" t="s">
        <v>73</v>
      </c>
      <c r="AV146" s="10" t="s">
        <v>82</v>
      </c>
      <c r="AW146" s="10" t="s">
        <v>35</v>
      </c>
      <c r="AX146" s="10" t="s">
        <v>73</v>
      </c>
      <c r="AY146" s="218" t="s">
        <v>138</v>
      </c>
    </row>
    <row r="147" s="10" customFormat="1">
      <c r="B147" s="208"/>
      <c r="C147" s="209"/>
      <c r="D147" s="195" t="s">
        <v>142</v>
      </c>
      <c r="E147" s="210" t="s">
        <v>1</v>
      </c>
      <c r="F147" s="211" t="s">
        <v>249</v>
      </c>
      <c r="G147" s="209"/>
      <c r="H147" s="212">
        <v>6.2279999999999998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142</v>
      </c>
      <c r="AU147" s="218" t="s">
        <v>73</v>
      </c>
      <c r="AV147" s="10" t="s">
        <v>82</v>
      </c>
      <c r="AW147" s="10" t="s">
        <v>35</v>
      </c>
      <c r="AX147" s="10" t="s">
        <v>73</v>
      </c>
      <c r="AY147" s="218" t="s">
        <v>138</v>
      </c>
    </row>
    <row r="148" s="10" customFormat="1">
      <c r="B148" s="208"/>
      <c r="C148" s="209"/>
      <c r="D148" s="195" t="s">
        <v>142</v>
      </c>
      <c r="E148" s="210" t="s">
        <v>1</v>
      </c>
      <c r="F148" s="211" t="s">
        <v>250</v>
      </c>
      <c r="G148" s="209"/>
      <c r="H148" s="212">
        <v>6.2279999999999998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142</v>
      </c>
      <c r="AU148" s="218" t="s">
        <v>73</v>
      </c>
      <c r="AV148" s="10" t="s">
        <v>82</v>
      </c>
      <c r="AW148" s="10" t="s">
        <v>35</v>
      </c>
      <c r="AX148" s="10" t="s">
        <v>73</v>
      </c>
      <c r="AY148" s="218" t="s">
        <v>138</v>
      </c>
    </row>
    <row r="149" s="10" customFormat="1">
      <c r="B149" s="208"/>
      <c r="C149" s="209"/>
      <c r="D149" s="195" t="s">
        <v>142</v>
      </c>
      <c r="E149" s="210" t="s">
        <v>1</v>
      </c>
      <c r="F149" s="211" t="s">
        <v>251</v>
      </c>
      <c r="G149" s="209"/>
      <c r="H149" s="212">
        <v>264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142</v>
      </c>
      <c r="AU149" s="218" t="s">
        <v>73</v>
      </c>
      <c r="AV149" s="10" t="s">
        <v>82</v>
      </c>
      <c r="AW149" s="10" t="s">
        <v>35</v>
      </c>
      <c r="AX149" s="10" t="s">
        <v>73</v>
      </c>
      <c r="AY149" s="218" t="s">
        <v>138</v>
      </c>
    </row>
    <row r="150" s="11" customFormat="1">
      <c r="B150" s="219"/>
      <c r="C150" s="220"/>
      <c r="D150" s="195" t="s">
        <v>142</v>
      </c>
      <c r="E150" s="221" t="s">
        <v>1</v>
      </c>
      <c r="F150" s="222" t="s">
        <v>146</v>
      </c>
      <c r="G150" s="220"/>
      <c r="H150" s="223">
        <v>613.40999999999997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142</v>
      </c>
      <c r="AU150" s="229" t="s">
        <v>73</v>
      </c>
      <c r="AV150" s="11" t="s">
        <v>137</v>
      </c>
      <c r="AW150" s="11" t="s">
        <v>35</v>
      </c>
      <c r="AX150" s="11" t="s">
        <v>80</v>
      </c>
      <c r="AY150" s="229" t="s">
        <v>138</v>
      </c>
    </row>
    <row r="151" s="1" customFormat="1" ht="22.5" customHeight="1">
      <c r="B151" s="34"/>
      <c r="C151" s="183" t="s">
        <v>252</v>
      </c>
      <c r="D151" s="183" t="s">
        <v>132</v>
      </c>
      <c r="E151" s="184" t="s">
        <v>253</v>
      </c>
      <c r="F151" s="185" t="s">
        <v>254</v>
      </c>
      <c r="G151" s="186" t="s">
        <v>255</v>
      </c>
      <c r="H151" s="187">
        <v>1.3899999999999999</v>
      </c>
      <c r="I151" s="188"/>
      <c r="J151" s="189">
        <f>ROUND(I151*H151,2)</f>
        <v>0</v>
      </c>
      <c r="K151" s="185" t="s">
        <v>136</v>
      </c>
      <c r="L151" s="39"/>
      <c r="M151" s="190" t="s">
        <v>1</v>
      </c>
      <c r="N151" s="191" t="s">
        <v>44</v>
      </c>
      <c r="O151" s="75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AR151" s="13" t="s">
        <v>137</v>
      </c>
      <c r="AT151" s="13" t="s">
        <v>132</v>
      </c>
      <c r="AU151" s="13" t="s">
        <v>73</v>
      </c>
      <c r="AY151" s="13" t="s">
        <v>138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3" t="s">
        <v>80</v>
      </c>
      <c r="BK151" s="194">
        <f>ROUND(I151*H151,2)</f>
        <v>0</v>
      </c>
      <c r="BL151" s="13" t="s">
        <v>137</v>
      </c>
      <c r="BM151" s="13" t="s">
        <v>256</v>
      </c>
    </row>
    <row r="152" s="1" customFormat="1">
      <c r="B152" s="34"/>
      <c r="C152" s="35"/>
      <c r="D152" s="195" t="s">
        <v>140</v>
      </c>
      <c r="E152" s="35"/>
      <c r="F152" s="196" t="s">
        <v>257</v>
      </c>
      <c r="G152" s="35"/>
      <c r="H152" s="35"/>
      <c r="I152" s="139"/>
      <c r="J152" s="35"/>
      <c r="K152" s="35"/>
      <c r="L152" s="39"/>
      <c r="M152" s="197"/>
      <c r="N152" s="75"/>
      <c r="O152" s="75"/>
      <c r="P152" s="75"/>
      <c r="Q152" s="75"/>
      <c r="R152" s="75"/>
      <c r="S152" s="75"/>
      <c r="T152" s="76"/>
      <c r="AT152" s="13" t="s">
        <v>140</v>
      </c>
      <c r="AU152" s="13" t="s">
        <v>73</v>
      </c>
    </row>
    <row r="153" s="1" customFormat="1">
      <c r="B153" s="34"/>
      <c r="C153" s="35"/>
      <c r="D153" s="195" t="s">
        <v>178</v>
      </c>
      <c r="E153" s="35"/>
      <c r="F153" s="230" t="s">
        <v>258</v>
      </c>
      <c r="G153" s="35"/>
      <c r="H153" s="35"/>
      <c r="I153" s="139"/>
      <c r="J153" s="35"/>
      <c r="K153" s="35"/>
      <c r="L153" s="39"/>
      <c r="M153" s="197"/>
      <c r="N153" s="75"/>
      <c r="O153" s="75"/>
      <c r="P153" s="75"/>
      <c r="Q153" s="75"/>
      <c r="R153" s="75"/>
      <c r="S153" s="75"/>
      <c r="T153" s="76"/>
      <c r="AT153" s="13" t="s">
        <v>178</v>
      </c>
      <c r="AU153" s="13" t="s">
        <v>73</v>
      </c>
    </row>
    <row r="154" s="1" customFormat="1" ht="22.5" customHeight="1">
      <c r="B154" s="34"/>
      <c r="C154" s="183" t="s">
        <v>259</v>
      </c>
      <c r="D154" s="183" t="s">
        <v>132</v>
      </c>
      <c r="E154" s="184" t="s">
        <v>260</v>
      </c>
      <c r="F154" s="185" t="s">
        <v>261</v>
      </c>
      <c r="G154" s="186" t="s">
        <v>262</v>
      </c>
      <c r="H154" s="187">
        <v>815</v>
      </c>
      <c r="I154" s="188"/>
      <c r="J154" s="189">
        <f>ROUND(I154*H154,2)</f>
        <v>0</v>
      </c>
      <c r="K154" s="185" t="s">
        <v>136</v>
      </c>
      <c r="L154" s="39"/>
      <c r="M154" s="190" t="s">
        <v>1</v>
      </c>
      <c r="N154" s="191" t="s">
        <v>44</v>
      </c>
      <c r="O154" s="75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13" t="s">
        <v>137</v>
      </c>
      <c r="AT154" s="13" t="s">
        <v>132</v>
      </c>
      <c r="AU154" s="13" t="s">
        <v>73</v>
      </c>
      <c r="AY154" s="13" t="s">
        <v>138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3" t="s">
        <v>80</v>
      </c>
      <c r="BK154" s="194">
        <f>ROUND(I154*H154,2)</f>
        <v>0</v>
      </c>
      <c r="BL154" s="13" t="s">
        <v>137</v>
      </c>
      <c r="BM154" s="13" t="s">
        <v>263</v>
      </c>
    </row>
    <row r="155" s="1" customFormat="1">
      <c r="B155" s="34"/>
      <c r="C155" s="35"/>
      <c r="D155" s="195" t="s">
        <v>140</v>
      </c>
      <c r="E155" s="35"/>
      <c r="F155" s="196" t="s">
        <v>264</v>
      </c>
      <c r="G155" s="35"/>
      <c r="H155" s="35"/>
      <c r="I155" s="139"/>
      <c r="J155" s="35"/>
      <c r="K155" s="35"/>
      <c r="L155" s="39"/>
      <c r="M155" s="197"/>
      <c r="N155" s="75"/>
      <c r="O155" s="75"/>
      <c r="P155" s="75"/>
      <c r="Q155" s="75"/>
      <c r="R155" s="75"/>
      <c r="S155" s="75"/>
      <c r="T155" s="76"/>
      <c r="AT155" s="13" t="s">
        <v>140</v>
      </c>
      <c r="AU155" s="13" t="s">
        <v>73</v>
      </c>
    </row>
    <row r="156" s="10" customFormat="1">
      <c r="B156" s="208"/>
      <c r="C156" s="209"/>
      <c r="D156" s="195" t="s">
        <v>142</v>
      </c>
      <c r="E156" s="210" t="s">
        <v>1</v>
      </c>
      <c r="F156" s="211" t="s">
        <v>265</v>
      </c>
      <c r="G156" s="209"/>
      <c r="H156" s="212">
        <v>760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142</v>
      </c>
      <c r="AU156" s="218" t="s">
        <v>73</v>
      </c>
      <c r="AV156" s="10" t="s">
        <v>82</v>
      </c>
      <c r="AW156" s="10" t="s">
        <v>35</v>
      </c>
      <c r="AX156" s="10" t="s">
        <v>73</v>
      </c>
      <c r="AY156" s="218" t="s">
        <v>138</v>
      </c>
    </row>
    <row r="157" s="10" customFormat="1">
      <c r="B157" s="208"/>
      <c r="C157" s="209"/>
      <c r="D157" s="195" t="s">
        <v>142</v>
      </c>
      <c r="E157" s="210" t="s">
        <v>1</v>
      </c>
      <c r="F157" s="211" t="s">
        <v>266</v>
      </c>
      <c r="G157" s="209"/>
      <c r="H157" s="212">
        <v>55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142</v>
      </c>
      <c r="AU157" s="218" t="s">
        <v>73</v>
      </c>
      <c r="AV157" s="10" t="s">
        <v>82</v>
      </c>
      <c r="AW157" s="10" t="s">
        <v>35</v>
      </c>
      <c r="AX157" s="10" t="s">
        <v>73</v>
      </c>
      <c r="AY157" s="218" t="s">
        <v>138</v>
      </c>
    </row>
    <row r="158" s="11" customFormat="1">
      <c r="B158" s="219"/>
      <c r="C158" s="220"/>
      <c r="D158" s="195" t="s">
        <v>142</v>
      </c>
      <c r="E158" s="221" t="s">
        <v>1</v>
      </c>
      <c r="F158" s="222" t="s">
        <v>146</v>
      </c>
      <c r="G158" s="220"/>
      <c r="H158" s="223">
        <v>815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142</v>
      </c>
      <c r="AU158" s="229" t="s">
        <v>73</v>
      </c>
      <c r="AV158" s="11" t="s">
        <v>137</v>
      </c>
      <c r="AW158" s="11" t="s">
        <v>35</v>
      </c>
      <c r="AX158" s="11" t="s">
        <v>80</v>
      </c>
      <c r="AY158" s="229" t="s">
        <v>138</v>
      </c>
    </row>
    <row r="159" s="1" customFormat="1" ht="22.5" customHeight="1">
      <c r="B159" s="34"/>
      <c r="C159" s="183" t="s">
        <v>267</v>
      </c>
      <c r="D159" s="183" t="s">
        <v>132</v>
      </c>
      <c r="E159" s="184" t="s">
        <v>268</v>
      </c>
      <c r="F159" s="185" t="s">
        <v>269</v>
      </c>
      <c r="G159" s="186" t="s">
        <v>175</v>
      </c>
      <c r="H159" s="187">
        <v>30</v>
      </c>
      <c r="I159" s="188"/>
      <c r="J159" s="189">
        <f>ROUND(I159*H159,2)</f>
        <v>0</v>
      </c>
      <c r="K159" s="185" t="s">
        <v>136</v>
      </c>
      <c r="L159" s="39"/>
      <c r="M159" s="190" t="s">
        <v>1</v>
      </c>
      <c r="N159" s="191" t="s">
        <v>44</v>
      </c>
      <c r="O159" s="75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AR159" s="13" t="s">
        <v>137</v>
      </c>
      <c r="AT159" s="13" t="s">
        <v>132</v>
      </c>
      <c r="AU159" s="13" t="s">
        <v>73</v>
      </c>
      <c r="AY159" s="13" t="s">
        <v>138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3" t="s">
        <v>80</v>
      </c>
      <c r="BK159" s="194">
        <f>ROUND(I159*H159,2)</f>
        <v>0</v>
      </c>
      <c r="BL159" s="13" t="s">
        <v>137</v>
      </c>
      <c r="BM159" s="13" t="s">
        <v>270</v>
      </c>
    </row>
    <row r="160" s="1" customFormat="1">
      <c r="B160" s="34"/>
      <c r="C160" s="35"/>
      <c r="D160" s="195" t="s">
        <v>140</v>
      </c>
      <c r="E160" s="35"/>
      <c r="F160" s="196" t="s">
        <v>271</v>
      </c>
      <c r="G160" s="35"/>
      <c r="H160" s="35"/>
      <c r="I160" s="139"/>
      <c r="J160" s="35"/>
      <c r="K160" s="35"/>
      <c r="L160" s="39"/>
      <c r="M160" s="197"/>
      <c r="N160" s="75"/>
      <c r="O160" s="75"/>
      <c r="P160" s="75"/>
      <c r="Q160" s="75"/>
      <c r="R160" s="75"/>
      <c r="S160" s="75"/>
      <c r="T160" s="76"/>
      <c r="AT160" s="13" t="s">
        <v>140</v>
      </c>
      <c r="AU160" s="13" t="s">
        <v>73</v>
      </c>
    </row>
    <row r="161" s="1" customFormat="1">
      <c r="B161" s="34"/>
      <c r="C161" s="35"/>
      <c r="D161" s="195" t="s">
        <v>178</v>
      </c>
      <c r="E161" s="35"/>
      <c r="F161" s="230" t="s">
        <v>272</v>
      </c>
      <c r="G161" s="35"/>
      <c r="H161" s="35"/>
      <c r="I161" s="139"/>
      <c r="J161" s="35"/>
      <c r="K161" s="35"/>
      <c r="L161" s="39"/>
      <c r="M161" s="197"/>
      <c r="N161" s="75"/>
      <c r="O161" s="75"/>
      <c r="P161" s="75"/>
      <c r="Q161" s="75"/>
      <c r="R161" s="75"/>
      <c r="S161" s="75"/>
      <c r="T161" s="76"/>
      <c r="AT161" s="13" t="s">
        <v>178</v>
      </c>
      <c r="AU161" s="13" t="s">
        <v>73</v>
      </c>
    </row>
    <row r="162" s="1" customFormat="1" ht="22.5" customHeight="1">
      <c r="B162" s="34"/>
      <c r="C162" s="231" t="s">
        <v>273</v>
      </c>
      <c r="D162" s="231" t="s">
        <v>274</v>
      </c>
      <c r="E162" s="232" t="s">
        <v>275</v>
      </c>
      <c r="F162" s="233" t="s">
        <v>276</v>
      </c>
      <c r="G162" s="234" t="s">
        <v>166</v>
      </c>
      <c r="H162" s="235">
        <v>1042.797</v>
      </c>
      <c r="I162" s="236"/>
      <c r="J162" s="237">
        <f>ROUND(I162*H162,2)</f>
        <v>0</v>
      </c>
      <c r="K162" s="233" t="s">
        <v>136</v>
      </c>
      <c r="L162" s="238"/>
      <c r="M162" s="239" t="s">
        <v>1</v>
      </c>
      <c r="N162" s="240" t="s">
        <v>44</v>
      </c>
      <c r="O162" s="75"/>
      <c r="P162" s="192">
        <f>O162*H162</f>
        <v>0</v>
      </c>
      <c r="Q162" s="192">
        <v>1</v>
      </c>
      <c r="R162" s="192">
        <f>Q162*H162</f>
        <v>1042.797</v>
      </c>
      <c r="S162" s="192">
        <v>0</v>
      </c>
      <c r="T162" s="193">
        <f>S162*H162</f>
        <v>0</v>
      </c>
      <c r="AR162" s="13" t="s">
        <v>167</v>
      </c>
      <c r="AT162" s="13" t="s">
        <v>274</v>
      </c>
      <c r="AU162" s="13" t="s">
        <v>73</v>
      </c>
      <c r="AY162" s="13" t="s">
        <v>138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3" t="s">
        <v>80</v>
      </c>
      <c r="BK162" s="194">
        <f>ROUND(I162*H162,2)</f>
        <v>0</v>
      </c>
      <c r="BL162" s="13" t="s">
        <v>167</v>
      </c>
      <c r="BM162" s="13" t="s">
        <v>277</v>
      </c>
    </row>
    <row r="163" s="1" customFormat="1">
      <c r="B163" s="34"/>
      <c r="C163" s="35"/>
      <c r="D163" s="195" t="s">
        <v>140</v>
      </c>
      <c r="E163" s="35"/>
      <c r="F163" s="196" t="s">
        <v>276</v>
      </c>
      <c r="G163" s="35"/>
      <c r="H163" s="35"/>
      <c r="I163" s="139"/>
      <c r="J163" s="35"/>
      <c r="K163" s="35"/>
      <c r="L163" s="39"/>
      <c r="M163" s="197"/>
      <c r="N163" s="75"/>
      <c r="O163" s="75"/>
      <c r="P163" s="75"/>
      <c r="Q163" s="75"/>
      <c r="R163" s="75"/>
      <c r="S163" s="75"/>
      <c r="T163" s="76"/>
      <c r="AT163" s="13" t="s">
        <v>140</v>
      </c>
      <c r="AU163" s="13" t="s">
        <v>73</v>
      </c>
    </row>
    <row r="164" s="1" customFormat="1" ht="22.5" customHeight="1">
      <c r="B164" s="34"/>
      <c r="C164" s="231" t="s">
        <v>278</v>
      </c>
      <c r="D164" s="231" t="s">
        <v>274</v>
      </c>
      <c r="E164" s="232" t="s">
        <v>279</v>
      </c>
      <c r="F164" s="233" t="s">
        <v>280</v>
      </c>
      <c r="G164" s="234" t="s">
        <v>175</v>
      </c>
      <c r="H164" s="235">
        <v>17</v>
      </c>
      <c r="I164" s="236"/>
      <c r="J164" s="237">
        <f>ROUND(I164*H164,2)</f>
        <v>0</v>
      </c>
      <c r="K164" s="233" t="s">
        <v>136</v>
      </c>
      <c r="L164" s="238"/>
      <c r="M164" s="239" t="s">
        <v>1</v>
      </c>
      <c r="N164" s="240" t="s">
        <v>44</v>
      </c>
      <c r="O164" s="75"/>
      <c r="P164" s="192">
        <f>O164*H164</f>
        <v>0</v>
      </c>
      <c r="Q164" s="192">
        <v>0.097000000000000003</v>
      </c>
      <c r="R164" s="192">
        <f>Q164*H164</f>
        <v>1.649</v>
      </c>
      <c r="S164" s="192">
        <v>0</v>
      </c>
      <c r="T164" s="193">
        <f>S164*H164</f>
        <v>0</v>
      </c>
      <c r="AR164" s="13" t="s">
        <v>167</v>
      </c>
      <c r="AT164" s="13" t="s">
        <v>274</v>
      </c>
      <c r="AU164" s="13" t="s">
        <v>73</v>
      </c>
      <c r="AY164" s="13" t="s">
        <v>138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3" t="s">
        <v>80</v>
      </c>
      <c r="BK164" s="194">
        <f>ROUND(I164*H164,2)</f>
        <v>0</v>
      </c>
      <c r="BL164" s="13" t="s">
        <v>167</v>
      </c>
      <c r="BM164" s="13" t="s">
        <v>281</v>
      </c>
    </row>
    <row r="165" s="1" customFormat="1">
      <c r="B165" s="34"/>
      <c r="C165" s="35"/>
      <c r="D165" s="195" t="s">
        <v>140</v>
      </c>
      <c r="E165" s="35"/>
      <c r="F165" s="196" t="s">
        <v>280</v>
      </c>
      <c r="G165" s="35"/>
      <c r="H165" s="35"/>
      <c r="I165" s="139"/>
      <c r="J165" s="35"/>
      <c r="K165" s="35"/>
      <c r="L165" s="39"/>
      <c r="M165" s="197"/>
      <c r="N165" s="75"/>
      <c r="O165" s="75"/>
      <c r="P165" s="75"/>
      <c r="Q165" s="75"/>
      <c r="R165" s="75"/>
      <c r="S165" s="75"/>
      <c r="T165" s="76"/>
      <c r="AT165" s="13" t="s">
        <v>140</v>
      </c>
      <c r="AU165" s="13" t="s">
        <v>73</v>
      </c>
    </row>
    <row r="166" s="1" customFormat="1" ht="22.5" customHeight="1">
      <c r="B166" s="34"/>
      <c r="C166" s="231" t="s">
        <v>7</v>
      </c>
      <c r="D166" s="231" t="s">
        <v>274</v>
      </c>
      <c r="E166" s="232" t="s">
        <v>282</v>
      </c>
      <c r="F166" s="233" t="s">
        <v>283</v>
      </c>
      <c r="G166" s="234" t="s">
        <v>175</v>
      </c>
      <c r="H166" s="235">
        <v>68</v>
      </c>
      <c r="I166" s="236"/>
      <c r="J166" s="237">
        <f>ROUND(I166*H166,2)</f>
        <v>0</v>
      </c>
      <c r="K166" s="233" t="s">
        <v>136</v>
      </c>
      <c r="L166" s="238"/>
      <c r="M166" s="239" t="s">
        <v>1</v>
      </c>
      <c r="N166" s="240" t="s">
        <v>44</v>
      </c>
      <c r="O166" s="75"/>
      <c r="P166" s="192">
        <f>O166*H166</f>
        <v>0</v>
      </c>
      <c r="Q166" s="192">
        <v>0.00123</v>
      </c>
      <c r="R166" s="192">
        <f>Q166*H166</f>
        <v>0.083639999999999992</v>
      </c>
      <c r="S166" s="192">
        <v>0</v>
      </c>
      <c r="T166" s="193">
        <f>S166*H166</f>
        <v>0</v>
      </c>
      <c r="AR166" s="13" t="s">
        <v>167</v>
      </c>
      <c r="AT166" s="13" t="s">
        <v>274</v>
      </c>
      <c r="AU166" s="13" t="s">
        <v>73</v>
      </c>
      <c r="AY166" s="13" t="s">
        <v>138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3" t="s">
        <v>80</v>
      </c>
      <c r="BK166" s="194">
        <f>ROUND(I166*H166,2)</f>
        <v>0</v>
      </c>
      <c r="BL166" s="13" t="s">
        <v>167</v>
      </c>
      <c r="BM166" s="13" t="s">
        <v>284</v>
      </c>
    </row>
    <row r="167" s="1" customFormat="1">
      <c r="B167" s="34"/>
      <c r="C167" s="35"/>
      <c r="D167" s="195" t="s">
        <v>140</v>
      </c>
      <c r="E167" s="35"/>
      <c r="F167" s="196" t="s">
        <v>283</v>
      </c>
      <c r="G167" s="35"/>
      <c r="H167" s="35"/>
      <c r="I167" s="139"/>
      <c r="J167" s="35"/>
      <c r="K167" s="35"/>
      <c r="L167" s="39"/>
      <c r="M167" s="197"/>
      <c r="N167" s="75"/>
      <c r="O167" s="75"/>
      <c r="P167" s="75"/>
      <c r="Q167" s="75"/>
      <c r="R167" s="75"/>
      <c r="S167" s="75"/>
      <c r="T167" s="76"/>
      <c r="AT167" s="13" t="s">
        <v>140</v>
      </c>
      <c r="AU167" s="13" t="s">
        <v>73</v>
      </c>
    </row>
    <row r="168" s="1" customFormat="1" ht="22.5" customHeight="1">
      <c r="B168" s="34"/>
      <c r="C168" s="231" t="s">
        <v>285</v>
      </c>
      <c r="D168" s="231" t="s">
        <v>274</v>
      </c>
      <c r="E168" s="232" t="s">
        <v>286</v>
      </c>
      <c r="F168" s="233" t="s">
        <v>287</v>
      </c>
      <c r="G168" s="234" t="s">
        <v>175</v>
      </c>
      <c r="H168" s="235">
        <v>16</v>
      </c>
      <c r="I168" s="236"/>
      <c r="J168" s="237">
        <f>ROUND(I168*H168,2)</f>
        <v>0</v>
      </c>
      <c r="K168" s="233" t="s">
        <v>136</v>
      </c>
      <c r="L168" s="238"/>
      <c r="M168" s="239" t="s">
        <v>1</v>
      </c>
      <c r="N168" s="240" t="s">
        <v>44</v>
      </c>
      <c r="O168" s="75"/>
      <c r="P168" s="192">
        <f>O168*H168</f>
        <v>0</v>
      </c>
      <c r="Q168" s="192">
        <v>0.00063000000000000003</v>
      </c>
      <c r="R168" s="192">
        <f>Q168*H168</f>
        <v>0.01008</v>
      </c>
      <c r="S168" s="192">
        <v>0</v>
      </c>
      <c r="T168" s="193">
        <f>S168*H168</f>
        <v>0</v>
      </c>
      <c r="AR168" s="13" t="s">
        <v>167</v>
      </c>
      <c r="AT168" s="13" t="s">
        <v>274</v>
      </c>
      <c r="AU168" s="13" t="s">
        <v>73</v>
      </c>
      <c r="AY168" s="13" t="s">
        <v>138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3" t="s">
        <v>80</v>
      </c>
      <c r="BK168" s="194">
        <f>ROUND(I168*H168,2)</f>
        <v>0</v>
      </c>
      <c r="BL168" s="13" t="s">
        <v>167</v>
      </c>
      <c r="BM168" s="13" t="s">
        <v>288</v>
      </c>
    </row>
    <row r="169" s="1" customFormat="1">
      <c r="B169" s="34"/>
      <c r="C169" s="35"/>
      <c r="D169" s="195" t="s">
        <v>140</v>
      </c>
      <c r="E169" s="35"/>
      <c r="F169" s="196" t="s">
        <v>287</v>
      </c>
      <c r="G169" s="35"/>
      <c r="H169" s="35"/>
      <c r="I169" s="139"/>
      <c r="J169" s="35"/>
      <c r="K169" s="35"/>
      <c r="L169" s="39"/>
      <c r="M169" s="197"/>
      <c r="N169" s="75"/>
      <c r="O169" s="75"/>
      <c r="P169" s="75"/>
      <c r="Q169" s="75"/>
      <c r="R169" s="75"/>
      <c r="S169" s="75"/>
      <c r="T169" s="76"/>
      <c r="AT169" s="13" t="s">
        <v>140</v>
      </c>
      <c r="AU169" s="13" t="s">
        <v>73</v>
      </c>
    </row>
    <row r="170" s="1" customFormat="1" ht="22.5" customHeight="1">
      <c r="B170" s="34"/>
      <c r="C170" s="231" t="s">
        <v>289</v>
      </c>
      <c r="D170" s="231" t="s">
        <v>274</v>
      </c>
      <c r="E170" s="232" t="s">
        <v>290</v>
      </c>
      <c r="F170" s="233" t="s">
        <v>291</v>
      </c>
      <c r="G170" s="234" t="s">
        <v>175</v>
      </c>
      <c r="H170" s="235">
        <v>16</v>
      </c>
      <c r="I170" s="236"/>
      <c r="J170" s="237">
        <f>ROUND(I170*H170,2)</f>
        <v>0</v>
      </c>
      <c r="K170" s="233" t="s">
        <v>136</v>
      </c>
      <c r="L170" s="238"/>
      <c r="M170" s="239" t="s">
        <v>1</v>
      </c>
      <c r="N170" s="240" t="s">
        <v>44</v>
      </c>
      <c r="O170" s="75"/>
      <c r="P170" s="192">
        <f>O170*H170</f>
        <v>0</v>
      </c>
      <c r="Q170" s="192">
        <v>0.00054000000000000001</v>
      </c>
      <c r="R170" s="192">
        <f>Q170*H170</f>
        <v>0.0086400000000000001</v>
      </c>
      <c r="S170" s="192">
        <v>0</v>
      </c>
      <c r="T170" s="193">
        <f>S170*H170</f>
        <v>0</v>
      </c>
      <c r="AR170" s="13" t="s">
        <v>167</v>
      </c>
      <c r="AT170" s="13" t="s">
        <v>274</v>
      </c>
      <c r="AU170" s="13" t="s">
        <v>73</v>
      </c>
      <c r="AY170" s="13" t="s">
        <v>138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3" t="s">
        <v>80</v>
      </c>
      <c r="BK170" s="194">
        <f>ROUND(I170*H170,2)</f>
        <v>0</v>
      </c>
      <c r="BL170" s="13" t="s">
        <v>167</v>
      </c>
      <c r="BM170" s="13" t="s">
        <v>292</v>
      </c>
    </row>
    <row r="171" s="1" customFormat="1">
      <c r="B171" s="34"/>
      <c r="C171" s="35"/>
      <c r="D171" s="195" t="s">
        <v>140</v>
      </c>
      <c r="E171" s="35"/>
      <c r="F171" s="196" t="s">
        <v>291</v>
      </c>
      <c r="G171" s="35"/>
      <c r="H171" s="35"/>
      <c r="I171" s="139"/>
      <c r="J171" s="35"/>
      <c r="K171" s="35"/>
      <c r="L171" s="39"/>
      <c r="M171" s="197"/>
      <c r="N171" s="75"/>
      <c r="O171" s="75"/>
      <c r="P171" s="75"/>
      <c r="Q171" s="75"/>
      <c r="R171" s="75"/>
      <c r="S171" s="75"/>
      <c r="T171" s="76"/>
      <c r="AT171" s="13" t="s">
        <v>140</v>
      </c>
      <c r="AU171" s="13" t="s">
        <v>73</v>
      </c>
    </row>
    <row r="172" s="1" customFormat="1" ht="22.5" customHeight="1">
      <c r="B172" s="34"/>
      <c r="C172" s="231" t="s">
        <v>293</v>
      </c>
      <c r="D172" s="231" t="s">
        <v>274</v>
      </c>
      <c r="E172" s="232" t="s">
        <v>294</v>
      </c>
      <c r="F172" s="233" t="s">
        <v>295</v>
      </c>
      <c r="G172" s="234" t="s">
        <v>175</v>
      </c>
      <c r="H172" s="235">
        <v>16</v>
      </c>
      <c r="I172" s="236"/>
      <c r="J172" s="237">
        <f>ROUND(I172*H172,2)</f>
        <v>0</v>
      </c>
      <c r="K172" s="233" t="s">
        <v>136</v>
      </c>
      <c r="L172" s="238"/>
      <c r="M172" s="239" t="s">
        <v>1</v>
      </c>
      <c r="N172" s="240" t="s">
        <v>44</v>
      </c>
      <c r="O172" s="75"/>
      <c r="P172" s="192">
        <f>O172*H172</f>
        <v>0</v>
      </c>
      <c r="Q172" s="192">
        <v>0.00013999999999999999</v>
      </c>
      <c r="R172" s="192">
        <f>Q172*H172</f>
        <v>0.0022399999999999998</v>
      </c>
      <c r="S172" s="192">
        <v>0</v>
      </c>
      <c r="T172" s="193">
        <f>S172*H172</f>
        <v>0</v>
      </c>
      <c r="AR172" s="13" t="s">
        <v>167</v>
      </c>
      <c r="AT172" s="13" t="s">
        <v>274</v>
      </c>
      <c r="AU172" s="13" t="s">
        <v>73</v>
      </c>
      <c r="AY172" s="13" t="s">
        <v>138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3" t="s">
        <v>80</v>
      </c>
      <c r="BK172" s="194">
        <f>ROUND(I172*H172,2)</f>
        <v>0</v>
      </c>
      <c r="BL172" s="13" t="s">
        <v>167</v>
      </c>
      <c r="BM172" s="13" t="s">
        <v>296</v>
      </c>
    </row>
    <row r="173" s="1" customFormat="1">
      <c r="B173" s="34"/>
      <c r="C173" s="35"/>
      <c r="D173" s="195" t="s">
        <v>140</v>
      </c>
      <c r="E173" s="35"/>
      <c r="F173" s="196" t="s">
        <v>295</v>
      </c>
      <c r="G173" s="35"/>
      <c r="H173" s="35"/>
      <c r="I173" s="139"/>
      <c r="J173" s="35"/>
      <c r="K173" s="35"/>
      <c r="L173" s="39"/>
      <c r="M173" s="197"/>
      <c r="N173" s="75"/>
      <c r="O173" s="75"/>
      <c r="P173" s="75"/>
      <c r="Q173" s="75"/>
      <c r="R173" s="75"/>
      <c r="S173" s="75"/>
      <c r="T173" s="76"/>
      <c r="AT173" s="13" t="s">
        <v>140</v>
      </c>
      <c r="AU173" s="13" t="s">
        <v>73</v>
      </c>
    </row>
    <row r="174" s="1" customFormat="1" ht="22.5" customHeight="1">
      <c r="B174" s="34"/>
      <c r="C174" s="231" t="s">
        <v>297</v>
      </c>
      <c r="D174" s="231" t="s">
        <v>274</v>
      </c>
      <c r="E174" s="232" t="s">
        <v>298</v>
      </c>
      <c r="F174" s="233" t="s">
        <v>299</v>
      </c>
      <c r="G174" s="234" t="s">
        <v>175</v>
      </c>
      <c r="H174" s="235">
        <v>136</v>
      </c>
      <c r="I174" s="236"/>
      <c r="J174" s="237">
        <f>ROUND(I174*H174,2)</f>
        <v>0</v>
      </c>
      <c r="K174" s="233" t="s">
        <v>136</v>
      </c>
      <c r="L174" s="238"/>
      <c r="M174" s="239" t="s">
        <v>1</v>
      </c>
      <c r="N174" s="240" t="s">
        <v>44</v>
      </c>
      <c r="O174" s="75"/>
      <c r="P174" s="192">
        <f>O174*H174</f>
        <v>0</v>
      </c>
      <c r="Q174" s="192">
        <v>0.00051999999999999995</v>
      </c>
      <c r="R174" s="192">
        <f>Q174*H174</f>
        <v>0.070719999999999991</v>
      </c>
      <c r="S174" s="192">
        <v>0</v>
      </c>
      <c r="T174" s="193">
        <f>S174*H174</f>
        <v>0</v>
      </c>
      <c r="AR174" s="13" t="s">
        <v>167</v>
      </c>
      <c r="AT174" s="13" t="s">
        <v>274</v>
      </c>
      <c r="AU174" s="13" t="s">
        <v>73</v>
      </c>
      <c r="AY174" s="13" t="s">
        <v>138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3" t="s">
        <v>80</v>
      </c>
      <c r="BK174" s="194">
        <f>ROUND(I174*H174,2)</f>
        <v>0</v>
      </c>
      <c r="BL174" s="13" t="s">
        <v>167</v>
      </c>
      <c r="BM174" s="13" t="s">
        <v>300</v>
      </c>
    </row>
    <row r="175" s="1" customFormat="1">
      <c r="B175" s="34"/>
      <c r="C175" s="35"/>
      <c r="D175" s="195" t="s">
        <v>140</v>
      </c>
      <c r="E175" s="35"/>
      <c r="F175" s="196" t="s">
        <v>299</v>
      </c>
      <c r="G175" s="35"/>
      <c r="H175" s="35"/>
      <c r="I175" s="139"/>
      <c r="J175" s="35"/>
      <c r="K175" s="35"/>
      <c r="L175" s="39"/>
      <c r="M175" s="197"/>
      <c r="N175" s="75"/>
      <c r="O175" s="75"/>
      <c r="P175" s="75"/>
      <c r="Q175" s="75"/>
      <c r="R175" s="75"/>
      <c r="S175" s="75"/>
      <c r="T175" s="76"/>
      <c r="AT175" s="13" t="s">
        <v>140</v>
      </c>
      <c r="AU175" s="13" t="s">
        <v>73</v>
      </c>
    </row>
    <row r="176" s="1" customFormat="1" ht="22.5" customHeight="1">
      <c r="B176" s="34"/>
      <c r="C176" s="231" t="s">
        <v>301</v>
      </c>
      <c r="D176" s="231" t="s">
        <v>274</v>
      </c>
      <c r="E176" s="232" t="s">
        <v>302</v>
      </c>
      <c r="F176" s="233" t="s">
        <v>303</v>
      </c>
      <c r="G176" s="234" t="s">
        <v>175</v>
      </c>
      <c r="H176" s="235">
        <v>152</v>
      </c>
      <c r="I176" s="236"/>
      <c r="J176" s="237">
        <f>ROUND(I176*H176,2)</f>
        <v>0</v>
      </c>
      <c r="K176" s="233" t="s">
        <v>136</v>
      </c>
      <c r="L176" s="238"/>
      <c r="M176" s="239" t="s">
        <v>1</v>
      </c>
      <c r="N176" s="240" t="s">
        <v>44</v>
      </c>
      <c r="O176" s="75"/>
      <c r="P176" s="192">
        <f>O176*H176</f>
        <v>0</v>
      </c>
      <c r="Q176" s="192">
        <v>9.0000000000000006E-05</v>
      </c>
      <c r="R176" s="192">
        <f>Q176*H176</f>
        <v>0.013680000000000001</v>
      </c>
      <c r="S176" s="192">
        <v>0</v>
      </c>
      <c r="T176" s="193">
        <f>S176*H176</f>
        <v>0</v>
      </c>
      <c r="AR176" s="13" t="s">
        <v>167</v>
      </c>
      <c r="AT176" s="13" t="s">
        <v>274</v>
      </c>
      <c r="AU176" s="13" t="s">
        <v>73</v>
      </c>
      <c r="AY176" s="13" t="s">
        <v>138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3" t="s">
        <v>80</v>
      </c>
      <c r="BK176" s="194">
        <f>ROUND(I176*H176,2)</f>
        <v>0</v>
      </c>
      <c r="BL176" s="13" t="s">
        <v>167</v>
      </c>
      <c r="BM176" s="13" t="s">
        <v>304</v>
      </c>
    </row>
    <row r="177" s="1" customFormat="1">
      <c r="B177" s="34"/>
      <c r="C177" s="35"/>
      <c r="D177" s="195" t="s">
        <v>140</v>
      </c>
      <c r="E177" s="35"/>
      <c r="F177" s="196" t="s">
        <v>303</v>
      </c>
      <c r="G177" s="35"/>
      <c r="H177" s="35"/>
      <c r="I177" s="139"/>
      <c r="J177" s="35"/>
      <c r="K177" s="35"/>
      <c r="L177" s="39"/>
      <c r="M177" s="197"/>
      <c r="N177" s="75"/>
      <c r="O177" s="75"/>
      <c r="P177" s="75"/>
      <c r="Q177" s="75"/>
      <c r="R177" s="75"/>
      <c r="S177" s="75"/>
      <c r="T177" s="76"/>
      <c r="AT177" s="13" t="s">
        <v>140</v>
      </c>
      <c r="AU177" s="13" t="s">
        <v>73</v>
      </c>
    </row>
    <row r="178" s="1" customFormat="1" ht="22.5" customHeight="1">
      <c r="B178" s="34"/>
      <c r="C178" s="231" t="s">
        <v>305</v>
      </c>
      <c r="D178" s="231" t="s">
        <v>274</v>
      </c>
      <c r="E178" s="232" t="s">
        <v>306</v>
      </c>
      <c r="F178" s="233" t="s">
        <v>307</v>
      </c>
      <c r="G178" s="234" t="s">
        <v>175</v>
      </c>
      <c r="H178" s="235">
        <v>30</v>
      </c>
      <c r="I178" s="236"/>
      <c r="J178" s="237">
        <f>ROUND(I178*H178,2)</f>
        <v>0</v>
      </c>
      <c r="K178" s="233" t="s">
        <v>136</v>
      </c>
      <c r="L178" s="238"/>
      <c r="M178" s="239" t="s">
        <v>1</v>
      </c>
      <c r="N178" s="240" t="s">
        <v>44</v>
      </c>
      <c r="O178" s="75"/>
      <c r="P178" s="192">
        <f>O178*H178</f>
        <v>0</v>
      </c>
      <c r="Q178" s="192">
        <v>0.17000000000000001</v>
      </c>
      <c r="R178" s="192">
        <f>Q178*H178</f>
        <v>5.1000000000000005</v>
      </c>
      <c r="S178" s="192">
        <v>0</v>
      </c>
      <c r="T178" s="193">
        <f>S178*H178</f>
        <v>0</v>
      </c>
      <c r="AR178" s="13" t="s">
        <v>167</v>
      </c>
      <c r="AT178" s="13" t="s">
        <v>274</v>
      </c>
      <c r="AU178" s="13" t="s">
        <v>73</v>
      </c>
      <c r="AY178" s="13" t="s">
        <v>138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3" t="s">
        <v>80</v>
      </c>
      <c r="BK178" s="194">
        <f>ROUND(I178*H178,2)</f>
        <v>0</v>
      </c>
      <c r="BL178" s="13" t="s">
        <v>167</v>
      </c>
      <c r="BM178" s="13" t="s">
        <v>308</v>
      </c>
    </row>
    <row r="179" s="1" customFormat="1">
      <c r="B179" s="34"/>
      <c r="C179" s="35"/>
      <c r="D179" s="195" t="s">
        <v>140</v>
      </c>
      <c r="E179" s="35"/>
      <c r="F179" s="196" t="s">
        <v>307</v>
      </c>
      <c r="G179" s="35"/>
      <c r="H179" s="35"/>
      <c r="I179" s="139"/>
      <c r="J179" s="35"/>
      <c r="K179" s="35"/>
      <c r="L179" s="39"/>
      <c r="M179" s="197"/>
      <c r="N179" s="75"/>
      <c r="O179" s="75"/>
      <c r="P179" s="75"/>
      <c r="Q179" s="75"/>
      <c r="R179" s="75"/>
      <c r="S179" s="75"/>
      <c r="T179" s="76"/>
      <c r="AT179" s="13" t="s">
        <v>140</v>
      </c>
      <c r="AU179" s="13" t="s">
        <v>73</v>
      </c>
    </row>
    <row r="180" s="1" customFormat="1">
      <c r="B180" s="34"/>
      <c r="C180" s="35"/>
      <c r="D180" s="195" t="s">
        <v>178</v>
      </c>
      <c r="E180" s="35"/>
      <c r="F180" s="230" t="s">
        <v>309</v>
      </c>
      <c r="G180" s="35"/>
      <c r="H180" s="35"/>
      <c r="I180" s="139"/>
      <c r="J180" s="35"/>
      <c r="K180" s="35"/>
      <c r="L180" s="39"/>
      <c r="M180" s="197"/>
      <c r="N180" s="75"/>
      <c r="O180" s="75"/>
      <c r="P180" s="75"/>
      <c r="Q180" s="75"/>
      <c r="R180" s="75"/>
      <c r="S180" s="75"/>
      <c r="T180" s="76"/>
      <c r="AT180" s="13" t="s">
        <v>178</v>
      </c>
      <c r="AU180" s="13" t="s">
        <v>73</v>
      </c>
    </row>
    <row r="181" s="1" customFormat="1" ht="22.5" customHeight="1">
      <c r="B181" s="34"/>
      <c r="C181" s="231" t="s">
        <v>310</v>
      </c>
      <c r="D181" s="231" t="s">
        <v>274</v>
      </c>
      <c r="E181" s="232" t="s">
        <v>311</v>
      </c>
      <c r="F181" s="233" t="s">
        <v>312</v>
      </c>
      <c r="G181" s="234" t="s">
        <v>175</v>
      </c>
      <c r="H181" s="235">
        <v>30</v>
      </c>
      <c r="I181" s="236"/>
      <c r="J181" s="237">
        <f>ROUND(I181*H181,2)</f>
        <v>0</v>
      </c>
      <c r="K181" s="233" t="s">
        <v>136</v>
      </c>
      <c r="L181" s="238"/>
      <c r="M181" s="239" t="s">
        <v>1</v>
      </c>
      <c r="N181" s="240" t="s">
        <v>44</v>
      </c>
      <c r="O181" s="75"/>
      <c r="P181" s="192">
        <f>O181*H181</f>
        <v>0</v>
      </c>
      <c r="Q181" s="192">
        <v>0.39700000000000002</v>
      </c>
      <c r="R181" s="192">
        <f>Q181*H181</f>
        <v>11.91</v>
      </c>
      <c r="S181" s="192">
        <v>0</v>
      </c>
      <c r="T181" s="193">
        <f>S181*H181</f>
        <v>0</v>
      </c>
      <c r="AR181" s="13" t="s">
        <v>167</v>
      </c>
      <c r="AT181" s="13" t="s">
        <v>274</v>
      </c>
      <c r="AU181" s="13" t="s">
        <v>73</v>
      </c>
      <c r="AY181" s="13" t="s">
        <v>138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3" t="s">
        <v>80</v>
      </c>
      <c r="BK181" s="194">
        <f>ROUND(I181*H181,2)</f>
        <v>0</v>
      </c>
      <c r="BL181" s="13" t="s">
        <v>167</v>
      </c>
      <c r="BM181" s="13" t="s">
        <v>313</v>
      </c>
    </row>
    <row r="182" s="1" customFormat="1">
      <c r="B182" s="34"/>
      <c r="C182" s="35"/>
      <c r="D182" s="195" t="s">
        <v>140</v>
      </c>
      <c r="E182" s="35"/>
      <c r="F182" s="196" t="s">
        <v>312</v>
      </c>
      <c r="G182" s="35"/>
      <c r="H182" s="35"/>
      <c r="I182" s="139"/>
      <c r="J182" s="35"/>
      <c r="K182" s="35"/>
      <c r="L182" s="39"/>
      <c r="M182" s="197"/>
      <c r="N182" s="75"/>
      <c r="O182" s="75"/>
      <c r="P182" s="75"/>
      <c r="Q182" s="75"/>
      <c r="R182" s="75"/>
      <c r="S182" s="75"/>
      <c r="T182" s="76"/>
      <c r="AT182" s="13" t="s">
        <v>140</v>
      </c>
      <c r="AU182" s="13" t="s">
        <v>73</v>
      </c>
    </row>
    <row r="183" s="1" customFormat="1">
      <c r="B183" s="34"/>
      <c r="C183" s="35"/>
      <c r="D183" s="195" t="s">
        <v>178</v>
      </c>
      <c r="E183" s="35"/>
      <c r="F183" s="230" t="s">
        <v>309</v>
      </c>
      <c r="G183" s="35"/>
      <c r="H183" s="35"/>
      <c r="I183" s="139"/>
      <c r="J183" s="35"/>
      <c r="K183" s="35"/>
      <c r="L183" s="39"/>
      <c r="M183" s="197"/>
      <c r="N183" s="75"/>
      <c r="O183" s="75"/>
      <c r="P183" s="75"/>
      <c r="Q183" s="75"/>
      <c r="R183" s="75"/>
      <c r="S183" s="75"/>
      <c r="T183" s="76"/>
      <c r="AT183" s="13" t="s">
        <v>178</v>
      </c>
      <c r="AU183" s="13" t="s">
        <v>73</v>
      </c>
    </row>
    <row r="184" s="1" customFormat="1" ht="22.5" customHeight="1">
      <c r="B184" s="34"/>
      <c r="C184" s="231" t="s">
        <v>314</v>
      </c>
      <c r="D184" s="231" t="s">
        <v>274</v>
      </c>
      <c r="E184" s="232" t="s">
        <v>315</v>
      </c>
      <c r="F184" s="233" t="s">
        <v>316</v>
      </c>
      <c r="G184" s="234" t="s">
        <v>175</v>
      </c>
      <c r="H184" s="235">
        <v>70</v>
      </c>
      <c r="I184" s="236"/>
      <c r="J184" s="237">
        <f>ROUND(I184*H184,2)</f>
        <v>0</v>
      </c>
      <c r="K184" s="233" t="s">
        <v>136</v>
      </c>
      <c r="L184" s="238"/>
      <c r="M184" s="239" t="s">
        <v>1</v>
      </c>
      <c r="N184" s="240" t="s">
        <v>44</v>
      </c>
      <c r="O184" s="75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AR184" s="13" t="s">
        <v>167</v>
      </c>
      <c r="AT184" s="13" t="s">
        <v>274</v>
      </c>
      <c r="AU184" s="13" t="s">
        <v>73</v>
      </c>
      <c r="AY184" s="13" t="s">
        <v>138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3" t="s">
        <v>80</v>
      </c>
      <c r="BK184" s="194">
        <f>ROUND(I184*H184,2)</f>
        <v>0</v>
      </c>
      <c r="BL184" s="13" t="s">
        <v>167</v>
      </c>
      <c r="BM184" s="13" t="s">
        <v>317</v>
      </c>
    </row>
    <row r="185" s="1" customFormat="1">
      <c r="B185" s="34"/>
      <c r="C185" s="35"/>
      <c r="D185" s="195" t="s">
        <v>140</v>
      </c>
      <c r="E185" s="35"/>
      <c r="F185" s="196" t="s">
        <v>316</v>
      </c>
      <c r="G185" s="35"/>
      <c r="H185" s="35"/>
      <c r="I185" s="139"/>
      <c r="J185" s="35"/>
      <c r="K185" s="35"/>
      <c r="L185" s="39"/>
      <c r="M185" s="241"/>
      <c r="N185" s="242"/>
      <c r="O185" s="242"/>
      <c r="P185" s="242"/>
      <c r="Q185" s="242"/>
      <c r="R185" s="242"/>
      <c r="S185" s="242"/>
      <c r="T185" s="243"/>
      <c r="AT185" s="13" t="s">
        <v>140</v>
      </c>
      <c r="AU185" s="13" t="s">
        <v>73</v>
      </c>
    </row>
    <row r="186" s="1" customFormat="1" ht="6.96" customHeight="1">
      <c r="B186" s="53"/>
      <c r="C186" s="54"/>
      <c r="D186" s="54"/>
      <c r="E186" s="54"/>
      <c r="F186" s="54"/>
      <c r="G186" s="54"/>
      <c r="H186" s="54"/>
      <c r="I186" s="163"/>
      <c r="J186" s="54"/>
      <c r="K186" s="54"/>
      <c r="L186" s="39"/>
    </row>
  </sheetData>
  <sheetProtection sheet="1" autoFilter="0" formatColumns="0" formatRows="0" objects="1" scenarios="1" spinCount="100000" saltValue="RCJPT1tYmQfJw4j+PhiIbX4+6u0tr6NUbMRnjv5zNmOgGutiB4kUVg6FDma/XD3t16PdGow8zCFhsArSMHl0NA==" hashValue="NqLksccV1cRJpH25FLvOcWdmd7VeCJOLrEkoDoIoXunIRUfcMqCcqKtdToZ3IrtdzEm4MVZ2FJhqBwfXkPaJeg==" algorithmName="SHA-512" password="CC35"/>
  <autoFilter ref="C84:K1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90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82</v>
      </c>
    </row>
    <row r="4" ht="24.96" customHeight="1">
      <c r="B4" s="16"/>
      <c r="D4" s="136" t="s">
        <v>109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7" t="s">
        <v>16</v>
      </c>
      <c r="L6" s="16"/>
    </row>
    <row r="7" ht="16.5" customHeight="1">
      <c r="B7" s="16"/>
      <c r="E7" s="138" t="str">
        <f>'Rekapitulace stavby'!K6</f>
        <v>Čištění kolejového lože a oprava GPK v úseku Ovesné Kladruby - Teplá</v>
      </c>
      <c r="F7" s="137"/>
      <c r="G7" s="137"/>
      <c r="H7" s="137"/>
      <c r="L7" s="16"/>
    </row>
    <row r="8" ht="12" customHeight="1">
      <c r="B8" s="16"/>
      <c r="D8" s="137" t="s">
        <v>110</v>
      </c>
      <c r="L8" s="16"/>
    </row>
    <row r="9" s="1" customFormat="1" ht="16.5" customHeight="1">
      <c r="B9" s="39"/>
      <c r="E9" s="138" t="s">
        <v>111</v>
      </c>
      <c r="F9" s="1"/>
      <c r="G9" s="1"/>
      <c r="H9" s="1"/>
      <c r="I9" s="139"/>
      <c r="L9" s="39"/>
    </row>
    <row r="10" s="1" customFormat="1" ht="12" customHeight="1">
      <c r="B10" s="39"/>
      <c r="D10" s="137" t="s">
        <v>112</v>
      </c>
      <c r="I10" s="139"/>
      <c r="L10" s="39"/>
    </row>
    <row r="11" s="1" customFormat="1" ht="36.96" customHeight="1">
      <c r="B11" s="39"/>
      <c r="E11" s="140" t="s">
        <v>318</v>
      </c>
      <c r="F11" s="1"/>
      <c r="G11" s="1"/>
      <c r="H11" s="1"/>
      <c r="I11" s="139"/>
      <c r="L11" s="39"/>
    </row>
    <row r="12" s="1" customFormat="1">
      <c r="B12" s="39"/>
      <c r="I12" s="139"/>
      <c r="L12" s="39"/>
    </row>
    <row r="13" s="1" customFormat="1" ht="12" customHeight="1">
      <c r="B13" s="39"/>
      <c r="D13" s="137" t="s">
        <v>18</v>
      </c>
      <c r="F13" s="13" t="s">
        <v>1</v>
      </c>
      <c r="I13" s="141" t="s">
        <v>19</v>
      </c>
      <c r="J13" s="13" t="s">
        <v>1</v>
      </c>
      <c r="L13" s="39"/>
    </row>
    <row r="14" s="1" customFormat="1" ht="12" customHeight="1">
      <c r="B14" s="39"/>
      <c r="D14" s="137" t="s">
        <v>20</v>
      </c>
      <c r="F14" s="13" t="s">
        <v>21</v>
      </c>
      <c r="I14" s="141" t="s">
        <v>22</v>
      </c>
      <c r="J14" s="142" t="str">
        <f>'Rekapitulace stavby'!AN8</f>
        <v>29. 1. 2019</v>
      </c>
      <c r="L14" s="39"/>
    </row>
    <row r="15" s="1" customFormat="1" ht="10.8" customHeight="1">
      <c r="B15" s="39"/>
      <c r="I15" s="139"/>
      <c r="L15" s="39"/>
    </row>
    <row r="16" s="1" customFormat="1" ht="12" customHeight="1">
      <c r="B16" s="39"/>
      <c r="D16" s="137" t="s">
        <v>24</v>
      </c>
      <c r="I16" s="141" t="s">
        <v>25</v>
      </c>
      <c r="J16" s="13" t="s">
        <v>26</v>
      </c>
      <c r="L16" s="39"/>
    </row>
    <row r="17" s="1" customFormat="1" ht="18" customHeight="1">
      <c r="B17" s="39"/>
      <c r="E17" s="13" t="s">
        <v>28</v>
      </c>
      <c r="I17" s="141" t="s">
        <v>29</v>
      </c>
      <c r="J17" s="13" t="s">
        <v>30</v>
      </c>
      <c r="L17" s="39"/>
    </row>
    <row r="18" s="1" customFormat="1" ht="6.96" customHeight="1">
      <c r="B18" s="39"/>
      <c r="I18" s="139"/>
      <c r="L18" s="39"/>
    </row>
    <row r="19" s="1" customFormat="1" ht="12" customHeight="1">
      <c r="B19" s="39"/>
      <c r="D19" s="137" t="s">
        <v>31</v>
      </c>
      <c r="I19" s="141" t="s">
        <v>25</v>
      </c>
      <c r="J19" s="29" t="str">
        <f>'Rekapitulace stavby'!AN13</f>
        <v>Vyplň údaj</v>
      </c>
      <c r="L19" s="39"/>
    </row>
    <row r="20" s="1" customFormat="1" ht="18" customHeight="1">
      <c r="B20" s="39"/>
      <c r="E20" s="29" t="str">
        <f>'Rekapitulace stavby'!E14</f>
        <v>Vyplň údaj</v>
      </c>
      <c r="F20" s="13"/>
      <c r="G20" s="13"/>
      <c r="H20" s="13"/>
      <c r="I20" s="141" t="s">
        <v>29</v>
      </c>
      <c r="J20" s="29" t="str">
        <f>'Rekapitulace stavby'!AN14</f>
        <v>Vyplň údaj</v>
      </c>
      <c r="L20" s="39"/>
    </row>
    <row r="21" s="1" customFormat="1" ht="6.96" customHeight="1">
      <c r="B21" s="39"/>
      <c r="I21" s="139"/>
      <c r="L21" s="39"/>
    </row>
    <row r="22" s="1" customFormat="1" ht="12" customHeight="1">
      <c r="B22" s="39"/>
      <c r="D22" s="137" t="s">
        <v>33</v>
      </c>
      <c r="I22" s="141" t="s">
        <v>25</v>
      </c>
      <c r="J22" s="13" t="str">
        <f>IF('Rekapitulace stavby'!AN16="","",'Rekapitulace stavby'!AN16)</f>
        <v/>
      </c>
      <c r="L22" s="39"/>
    </row>
    <row r="23" s="1" customFormat="1" ht="18" customHeight="1">
      <c r="B23" s="39"/>
      <c r="E23" s="13" t="str">
        <f>IF('Rekapitulace stavby'!E17="","",'Rekapitulace stavby'!E17)</f>
        <v xml:space="preserve"> </v>
      </c>
      <c r="I23" s="141" t="s">
        <v>29</v>
      </c>
      <c r="J23" s="13" t="str">
        <f>IF('Rekapitulace stavby'!AN17="","",'Rekapitulace stavby'!AN17)</f>
        <v/>
      </c>
      <c r="L23" s="39"/>
    </row>
    <row r="24" s="1" customFormat="1" ht="6.96" customHeight="1">
      <c r="B24" s="39"/>
      <c r="I24" s="139"/>
      <c r="L24" s="39"/>
    </row>
    <row r="25" s="1" customFormat="1" ht="12" customHeight="1">
      <c r="B25" s="39"/>
      <c r="D25" s="137" t="s">
        <v>36</v>
      </c>
      <c r="I25" s="141" t="s">
        <v>25</v>
      </c>
      <c r="J25" s="13" t="s">
        <v>1</v>
      </c>
      <c r="L25" s="39"/>
    </row>
    <row r="26" s="1" customFormat="1" ht="18" customHeight="1">
      <c r="B26" s="39"/>
      <c r="E26" s="13" t="s">
        <v>37</v>
      </c>
      <c r="I26" s="141" t="s">
        <v>29</v>
      </c>
      <c r="J26" s="13" t="s">
        <v>1</v>
      </c>
      <c r="L26" s="39"/>
    </row>
    <row r="27" s="1" customFormat="1" ht="6.96" customHeight="1">
      <c r="B27" s="39"/>
      <c r="I27" s="139"/>
      <c r="L27" s="39"/>
    </row>
    <row r="28" s="1" customFormat="1" ht="12" customHeight="1">
      <c r="B28" s="39"/>
      <c r="D28" s="137" t="s">
        <v>38</v>
      </c>
      <c r="I28" s="139"/>
      <c r="L28" s="39"/>
    </row>
    <row r="29" s="7" customFormat="1" ht="16.5" customHeight="1">
      <c r="B29" s="143"/>
      <c r="E29" s="144" t="s">
        <v>1</v>
      </c>
      <c r="F29" s="144"/>
      <c r="G29" s="144"/>
      <c r="H29" s="144"/>
      <c r="I29" s="145"/>
      <c r="L29" s="143"/>
    </row>
    <row r="30" s="1" customFormat="1" ht="6.96" customHeight="1">
      <c r="B30" s="39"/>
      <c r="I30" s="139"/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46"/>
      <c r="J31" s="67"/>
      <c r="K31" s="67"/>
      <c r="L31" s="39"/>
    </row>
    <row r="32" s="1" customFormat="1" ht="25.44" customHeight="1">
      <c r="B32" s="39"/>
      <c r="D32" s="147" t="s">
        <v>39</v>
      </c>
      <c r="I32" s="139"/>
      <c r="J32" s="148">
        <f>ROUND(J85, 2)</f>
        <v>0</v>
      </c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6"/>
      <c r="J33" s="67"/>
      <c r="K33" s="67"/>
      <c r="L33" s="39"/>
    </row>
    <row r="34" s="1" customFormat="1" ht="14.4" customHeight="1">
      <c r="B34" s="39"/>
      <c r="F34" s="149" t="s">
        <v>41</v>
      </c>
      <c r="I34" s="150" t="s">
        <v>40</v>
      </c>
      <c r="J34" s="149" t="s">
        <v>42</v>
      </c>
      <c r="L34" s="39"/>
    </row>
    <row r="35" s="1" customFormat="1" ht="14.4" customHeight="1">
      <c r="B35" s="39"/>
      <c r="D35" s="137" t="s">
        <v>43</v>
      </c>
      <c r="E35" s="137" t="s">
        <v>44</v>
      </c>
      <c r="F35" s="151">
        <f>ROUND((SUM(BE85:BE93)),  2)</f>
        <v>0</v>
      </c>
      <c r="I35" s="152">
        <v>0.20999999999999999</v>
      </c>
      <c r="J35" s="151">
        <f>ROUND(((SUM(BE85:BE93))*I35),  2)</f>
        <v>0</v>
      </c>
      <c r="L35" s="39"/>
    </row>
    <row r="36" s="1" customFormat="1" ht="14.4" customHeight="1">
      <c r="B36" s="39"/>
      <c r="E36" s="137" t="s">
        <v>45</v>
      </c>
      <c r="F36" s="151">
        <f>ROUND((SUM(BF85:BF93)),  2)</f>
        <v>0</v>
      </c>
      <c r="I36" s="152">
        <v>0.14999999999999999</v>
      </c>
      <c r="J36" s="151">
        <f>ROUND(((SUM(BF85:BF93))*I36),  2)</f>
        <v>0</v>
      </c>
      <c r="L36" s="39"/>
    </row>
    <row r="37" hidden="1" s="1" customFormat="1" ht="14.4" customHeight="1">
      <c r="B37" s="39"/>
      <c r="E37" s="137" t="s">
        <v>46</v>
      </c>
      <c r="F37" s="151">
        <f>ROUND((SUM(BG85:BG93)),  2)</f>
        <v>0</v>
      </c>
      <c r="I37" s="152">
        <v>0.20999999999999999</v>
      </c>
      <c r="J37" s="151">
        <f>0</f>
        <v>0</v>
      </c>
      <c r="L37" s="39"/>
    </row>
    <row r="38" hidden="1" s="1" customFormat="1" ht="14.4" customHeight="1">
      <c r="B38" s="39"/>
      <c r="E38" s="137" t="s">
        <v>47</v>
      </c>
      <c r="F38" s="151">
        <f>ROUND((SUM(BH85:BH93)),  2)</f>
        <v>0</v>
      </c>
      <c r="I38" s="152">
        <v>0.14999999999999999</v>
      </c>
      <c r="J38" s="151">
        <f>0</f>
        <v>0</v>
      </c>
      <c r="L38" s="39"/>
    </row>
    <row r="39" hidden="1" s="1" customFormat="1" ht="14.4" customHeight="1">
      <c r="B39" s="39"/>
      <c r="E39" s="137" t="s">
        <v>48</v>
      </c>
      <c r="F39" s="151">
        <f>ROUND((SUM(BI85:BI93)),  2)</f>
        <v>0</v>
      </c>
      <c r="I39" s="152">
        <v>0</v>
      </c>
      <c r="J39" s="151">
        <f>0</f>
        <v>0</v>
      </c>
      <c r="L39" s="39"/>
    </row>
    <row r="40" s="1" customFormat="1" ht="6.96" customHeight="1">
      <c r="B40" s="39"/>
      <c r="I40" s="139"/>
      <c r="L40" s="39"/>
    </row>
    <row r="41" s="1" customFormat="1" ht="25.44" customHeight="1">
      <c r="B41" s="39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8"/>
      <c r="J41" s="159">
        <f>SUM(J32:J39)</f>
        <v>0</v>
      </c>
      <c r="K41" s="160"/>
      <c r="L41" s="39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39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39"/>
    </row>
    <row r="47" s="1" customFormat="1" ht="24.96" customHeight="1">
      <c r="B47" s="34"/>
      <c r="C47" s="19" t="s">
        <v>114</v>
      </c>
      <c r="D47" s="35"/>
      <c r="E47" s="35"/>
      <c r="F47" s="35"/>
      <c r="G47" s="35"/>
      <c r="H47" s="35"/>
      <c r="I47" s="139"/>
      <c r="J47" s="35"/>
      <c r="K47" s="35"/>
      <c r="L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39"/>
      <c r="J48" s="35"/>
      <c r="K48" s="35"/>
      <c r="L48" s="39"/>
    </row>
    <row r="49" s="1" customFormat="1" ht="12" customHeight="1">
      <c r="B49" s="34"/>
      <c r="C49" s="28" t="s">
        <v>16</v>
      </c>
      <c r="D49" s="35"/>
      <c r="E49" s="35"/>
      <c r="F49" s="35"/>
      <c r="G49" s="35"/>
      <c r="H49" s="35"/>
      <c r="I49" s="139"/>
      <c r="J49" s="35"/>
      <c r="K49" s="35"/>
      <c r="L49" s="39"/>
    </row>
    <row r="50" s="1" customFormat="1" ht="16.5" customHeight="1">
      <c r="B50" s="34"/>
      <c r="C50" s="35"/>
      <c r="D50" s="35"/>
      <c r="E50" s="167" t="str">
        <f>E7</f>
        <v>Čištění kolejového lože a oprava GPK v úseku Ovesné Kladruby - Teplá</v>
      </c>
      <c r="F50" s="28"/>
      <c r="G50" s="28"/>
      <c r="H50" s="28"/>
      <c r="I50" s="139"/>
      <c r="J50" s="35"/>
      <c r="K50" s="35"/>
      <c r="L50" s="39"/>
    </row>
    <row r="51" ht="12" customHeight="1">
      <c r="B51" s="17"/>
      <c r="C51" s="28" t="s">
        <v>110</v>
      </c>
      <c r="D51" s="18"/>
      <c r="E51" s="18"/>
      <c r="F51" s="18"/>
      <c r="G51" s="18"/>
      <c r="H51" s="18"/>
      <c r="I51" s="132"/>
      <c r="J51" s="18"/>
      <c r="K51" s="18"/>
      <c r="L51" s="16"/>
    </row>
    <row r="52" s="1" customFormat="1" ht="16.5" customHeight="1">
      <c r="B52" s="34"/>
      <c r="C52" s="35"/>
      <c r="D52" s="35"/>
      <c r="E52" s="167" t="s">
        <v>111</v>
      </c>
      <c r="F52" s="35"/>
      <c r="G52" s="35"/>
      <c r="H52" s="35"/>
      <c r="I52" s="139"/>
      <c r="J52" s="35"/>
      <c r="K52" s="35"/>
      <c r="L52" s="39"/>
    </row>
    <row r="53" s="1" customFormat="1" ht="12" customHeight="1">
      <c r="B53" s="34"/>
      <c r="C53" s="28" t="s">
        <v>112</v>
      </c>
      <c r="D53" s="35"/>
      <c r="E53" s="35"/>
      <c r="F53" s="35"/>
      <c r="G53" s="35"/>
      <c r="H53" s="35"/>
      <c r="I53" s="139"/>
      <c r="J53" s="35"/>
      <c r="K53" s="35"/>
      <c r="L53" s="39"/>
    </row>
    <row r="54" s="1" customFormat="1" ht="16.5" customHeight="1">
      <c r="B54" s="34"/>
      <c r="C54" s="35"/>
      <c r="D54" s="35"/>
      <c r="E54" s="60" t="str">
        <f>E11</f>
        <v>A.1.2 - Materiál zajištěný ojednatelem - NEOCEŇOVAT</v>
      </c>
      <c r="F54" s="35"/>
      <c r="G54" s="35"/>
      <c r="H54" s="35"/>
      <c r="I54" s="139"/>
      <c r="J54" s="35"/>
      <c r="K54" s="35"/>
      <c r="L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39"/>
      <c r="J55" s="35"/>
      <c r="K55" s="35"/>
      <c r="L55" s="39"/>
    </row>
    <row r="56" s="1" customFormat="1" ht="12" customHeight="1">
      <c r="B56" s="34"/>
      <c r="C56" s="28" t="s">
        <v>20</v>
      </c>
      <c r="D56" s="35"/>
      <c r="E56" s="35"/>
      <c r="F56" s="23" t="str">
        <f>F14</f>
        <v>Ov. Kladruby - Teplá</v>
      </c>
      <c r="G56" s="35"/>
      <c r="H56" s="35"/>
      <c r="I56" s="141" t="s">
        <v>22</v>
      </c>
      <c r="J56" s="63" t="str">
        <f>IF(J14="","",J14)</f>
        <v>29. 1. 2019</v>
      </c>
      <c r="K56" s="35"/>
      <c r="L56" s="39"/>
    </row>
    <row r="57" s="1" customFormat="1" ht="6.96" customHeight="1">
      <c r="B57" s="34"/>
      <c r="C57" s="35"/>
      <c r="D57" s="35"/>
      <c r="E57" s="35"/>
      <c r="F57" s="35"/>
      <c r="G57" s="35"/>
      <c r="H57" s="35"/>
      <c r="I57" s="139"/>
      <c r="J57" s="35"/>
      <c r="K57" s="35"/>
      <c r="L57" s="39"/>
    </row>
    <row r="58" s="1" customFormat="1" ht="13.65" customHeight="1">
      <c r="B58" s="34"/>
      <c r="C58" s="28" t="s">
        <v>24</v>
      </c>
      <c r="D58" s="35"/>
      <c r="E58" s="35"/>
      <c r="F58" s="23" t="str">
        <f>E17</f>
        <v>SŽDC, s.o.; OŘ Ústí nad Labem - ST K. Vary</v>
      </c>
      <c r="G58" s="35"/>
      <c r="H58" s="35"/>
      <c r="I58" s="141" t="s">
        <v>33</v>
      </c>
      <c r="J58" s="32" t="str">
        <f>E23</f>
        <v xml:space="preserve"> </v>
      </c>
      <c r="K58" s="35"/>
      <c r="L58" s="39"/>
    </row>
    <row r="59" s="1" customFormat="1" ht="13.65" customHeight="1">
      <c r="B59" s="34"/>
      <c r="C59" s="28" t="s">
        <v>31</v>
      </c>
      <c r="D59" s="35"/>
      <c r="E59" s="35"/>
      <c r="F59" s="23" t="str">
        <f>IF(E20="","",E20)</f>
        <v>Vyplň údaj</v>
      </c>
      <c r="G59" s="35"/>
      <c r="H59" s="35"/>
      <c r="I59" s="141" t="s">
        <v>36</v>
      </c>
      <c r="J59" s="32" t="str">
        <f>E26</f>
        <v>Monika Roztočilová</v>
      </c>
      <c r="K59" s="35"/>
      <c r="L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39"/>
      <c r="J60" s="35"/>
      <c r="K60" s="35"/>
      <c r="L60" s="39"/>
    </row>
    <row r="61" s="1" customFormat="1" ht="29.28" customHeight="1">
      <c r="B61" s="34"/>
      <c r="C61" s="168" t="s">
        <v>115</v>
      </c>
      <c r="D61" s="169"/>
      <c r="E61" s="169"/>
      <c r="F61" s="169"/>
      <c r="G61" s="169"/>
      <c r="H61" s="169"/>
      <c r="I61" s="170"/>
      <c r="J61" s="171" t="s">
        <v>116</v>
      </c>
      <c r="K61" s="169"/>
      <c r="L61" s="39"/>
    </row>
    <row r="62" s="1" customFormat="1" ht="10.32" customHeight="1">
      <c r="B62" s="34"/>
      <c r="C62" s="35"/>
      <c r="D62" s="35"/>
      <c r="E62" s="35"/>
      <c r="F62" s="35"/>
      <c r="G62" s="35"/>
      <c r="H62" s="35"/>
      <c r="I62" s="139"/>
      <c r="J62" s="35"/>
      <c r="K62" s="35"/>
      <c r="L62" s="39"/>
    </row>
    <row r="63" s="1" customFormat="1" ht="22.8" customHeight="1">
      <c r="B63" s="34"/>
      <c r="C63" s="172" t="s">
        <v>117</v>
      </c>
      <c r="D63" s="35"/>
      <c r="E63" s="35"/>
      <c r="F63" s="35"/>
      <c r="G63" s="35"/>
      <c r="H63" s="35"/>
      <c r="I63" s="139"/>
      <c r="J63" s="94">
        <f>J85</f>
        <v>0</v>
      </c>
      <c r="K63" s="35"/>
      <c r="L63" s="39"/>
      <c r="AU63" s="13" t="s">
        <v>118</v>
      </c>
    </row>
    <row r="64" s="1" customFormat="1" ht="21.84" customHeight="1">
      <c r="B64" s="34"/>
      <c r="C64" s="35"/>
      <c r="D64" s="35"/>
      <c r="E64" s="35"/>
      <c r="F64" s="35"/>
      <c r="G64" s="35"/>
      <c r="H64" s="35"/>
      <c r="I64" s="139"/>
      <c r="J64" s="35"/>
      <c r="K64" s="35"/>
      <c r="L64" s="39"/>
    </row>
    <row r="65" s="1" customFormat="1" ht="6.96" customHeight="1">
      <c r="B65" s="53"/>
      <c r="C65" s="54"/>
      <c r="D65" s="54"/>
      <c r="E65" s="54"/>
      <c r="F65" s="54"/>
      <c r="G65" s="54"/>
      <c r="H65" s="54"/>
      <c r="I65" s="163"/>
      <c r="J65" s="54"/>
      <c r="K65" s="54"/>
      <c r="L65" s="39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66"/>
      <c r="J69" s="56"/>
      <c r="K69" s="56"/>
      <c r="L69" s="39"/>
    </row>
    <row r="70" s="1" customFormat="1" ht="24.96" customHeight="1">
      <c r="B70" s="34"/>
      <c r="C70" s="19" t="s">
        <v>119</v>
      </c>
      <c r="D70" s="35"/>
      <c r="E70" s="35"/>
      <c r="F70" s="35"/>
      <c r="G70" s="35"/>
      <c r="H70" s="35"/>
      <c r="I70" s="139"/>
      <c r="J70" s="35"/>
      <c r="K70" s="35"/>
      <c r="L70" s="39"/>
    </row>
    <row r="71" s="1" customFormat="1" ht="6.96" customHeight="1">
      <c r="B71" s="34"/>
      <c r="C71" s="35"/>
      <c r="D71" s="35"/>
      <c r="E71" s="35"/>
      <c r="F71" s="35"/>
      <c r="G71" s="35"/>
      <c r="H71" s="35"/>
      <c r="I71" s="139"/>
      <c r="J71" s="35"/>
      <c r="K71" s="35"/>
      <c r="L71" s="39"/>
    </row>
    <row r="72" s="1" customFormat="1" ht="12" customHeight="1">
      <c r="B72" s="34"/>
      <c r="C72" s="28" t="s">
        <v>16</v>
      </c>
      <c r="D72" s="35"/>
      <c r="E72" s="35"/>
      <c r="F72" s="35"/>
      <c r="G72" s="35"/>
      <c r="H72" s="35"/>
      <c r="I72" s="139"/>
      <c r="J72" s="35"/>
      <c r="K72" s="35"/>
      <c r="L72" s="39"/>
    </row>
    <row r="73" s="1" customFormat="1" ht="16.5" customHeight="1">
      <c r="B73" s="34"/>
      <c r="C73" s="35"/>
      <c r="D73" s="35"/>
      <c r="E73" s="167" t="str">
        <f>E7</f>
        <v>Čištění kolejového lože a oprava GPK v úseku Ovesné Kladruby - Teplá</v>
      </c>
      <c r="F73" s="28"/>
      <c r="G73" s="28"/>
      <c r="H73" s="28"/>
      <c r="I73" s="139"/>
      <c r="J73" s="35"/>
      <c r="K73" s="35"/>
      <c r="L73" s="39"/>
    </row>
    <row r="74" ht="12" customHeight="1">
      <c r="B74" s="17"/>
      <c r="C74" s="28" t="s">
        <v>110</v>
      </c>
      <c r="D74" s="18"/>
      <c r="E74" s="18"/>
      <c r="F74" s="18"/>
      <c r="G74" s="18"/>
      <c r="H74" s="18"/>
      <c r="I74" s="132"/>
      <c r="J74" s="18"/>
      <c r="K74" s="18"/>
      <c r="L74" s="16"/>
    </row>
    <row r="75" s="1" customFormat="1" ht="16.5" customHeight="1">
      <c r="B75" s="34"/>
      <c r="C75" s="35"/>
      <c r="D75" s="35"/>
      <c r="E75" s="167" t="s">
        <v>111</v>
      </c>
      <c r="F75" s="35"/>
      <c r="G75" s="35"/>
      <c r="H75" s="35"/>
      <c r="I75" s="139"/>
      <c r="J75" s="35"/>
      <c r="K75" s="35"/>
      <c r="L75" s="39"/>
    </row>
    <row r="76" s="1" customFormat="1" ht="12" customHeight="1">
      <c r="B76" s="34"/>
      <c r="C76" s="28" t="s">
        <v>112</v>
      </c>
      <c r="D76" s="35"/>
      <c r="E76" s="35"/>
      <c r="F76" s="35"/>
      <c r="G76" s="35"/>
      <c r="H76" s="35"/>
      <c r="I76" s="139"/>
      <c r="J76" s="35"/>
      <c r="K76" s="35"/>
      <c r="L76" s="39"/>
    </row>
    <row r="77" s="1" customFormat="1" ht="16.5" customHeight="1">
      <c r="B77" s="34"/>
      <c r="C77" s="35"/>
      <c r="D77" s="35"/>
      <c r="E77" s="60" t="str">
        <f>E11</f>
        <v>A.1.2 - Materiál zajištěný ojednatelem - NEOCEŇOVAT</v>
      </c>
      <c r="F77" s="35"/>
      <c r="G77" s="35"/>
      <c r="H77" s="35"/>
      <c r="I77" s="139"/>
      <c r="J77" s="35"/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39"/>
      <c r="J78" s="35"/>
      <c r="K78" s="35"/>
      <c r="L78" s="39"/>
    </row>
    <row r="79" s="1" customFormat="1" ht="12" customHeight="1">
      <c r="B79" s="34"/>
      <c r="C79" s="28" t="s">
        <v>20</v>
      </c>
      <c r="D79" s="35"/>
      <c r="E79" s="35"/>
      <c r="F79" s="23" t="str">
        <f>F14</f>
        <v>Ov. Kladruby - Teplá</v>
      </c>
      <c r="G79" s="35"/>
      <c r="H79" s="35"/>
      <c r="I79" s="141" t="s">
        <v>22</v>
      </c>
      <c r="J79" s="63" t="str">
        <f>IF(J14="","",J14)</f>
        <v>29. 1. 2019</v>
      </c>
      <c r="K79" s="35"/>
      <c r="L79" s="39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139"/>
      <c r="J80" s="35"/>
      <c r="K80" s="35"/>
      <c r="L80" s="39"/>
    </row>
    <row r="81" s="1" customFormat="1" ht="13.65" customHeight="1">
      <c r="B81" s="34"/>
      <c r="C81" s="28" t="s">
        <v>24</v>
      </c>
      <c r="D81" s="35"/>
      <c r="E81" s="35"/>
      <c r="F81" s="23" t="str">
        <f>E17</f>
        <v>SŽDC, s.o.; OŘ Ústí nad Labem - ST K. Vary</v>
      </c>
      <c r="G81" s="35"/>
      <c r="H81" s="35"/>
      <c r="I81" s="141" t="s">
        <v>33</v>
      </c>
      <c r="J81" s="32" t="str">
        <f>E23</f>
        <v xml:space="preserve"> </v>
      </c>
      <c r="K81" s="35"/>
      <c r="L81" s="39"/>
    </row>
    <row r="82" s="1" customFormat="1" ht="13.65" customHeight="1">
      <c r="B82" s="34"/>
      <c r="C82" s="28" t="s">
        <v>31</v>
      </c>
      <c r="D82" s="35"/>
      <c r="E82" s="35"/>
      <c r="F82" s="23" t="str">
        <f>IF(E20="","",E20)</f>
        <v>Vyplň údaj</v>
      </c>
      <c r="G82" s="35"/>
      <c r="H82" s="35"/>
      <c r="I82" s="141" t="s">
        <v>36</v>
      </c>
      <c r="J82" s="32" t="str">
        <f>E26</f>
        <v>Monika Roztočilová</v>
      </c>
      <c r="K82" s="35"/>
      <c r="L82" s="39"/>
    </row>
    <row r="83" s="1" customFormat="1" ht="10.32" customHeight="1">
      <c r="B83" s="34"/>
      <c r="C83" s="35"/>
      <c r="D83" s="35"/>
      <c r="E83" s="35"/>
      <c r="F83" s="35"/>
      <c r="G83" s="35"/>
      <c r="H83" s="35"/>
      <c r="I83" s="139"/>
      <c r="J83" s="35"/>
      <c r="K83" s="35"/>
      <c r="L83" s="39"/>
    </row>
    <row r="84" s="8" customFormat="1" ht="29.28" customHeight="1">
      <c r="B84" s="173"/>
      <c r="C84" s="174" t="s">
        <v>120</v>
      </c>
      <c r="D84" s="175" t="s">
        <v>58</v>
      </c>
      <c r="E84" s="175" t="s">
        <v>54</v>
      </c>
      <c r="F84" s="175" t="s">
        <v>55</v>
      </c>
      <c r="G84" s="175" t="s">
        <v>121</v>
      </c>
      <c r="H84" s="175" t="s">
        <v>122</v>
      </c>
      <c r="I84" s="176" t="s">
        <v>123</v>
      </c>
      <c r="J84" s="175" t="s">
        <v>116</v>
      </c>
      <c r="K84" s="177" t="s">
        <v>124</v>
      </c>
      <c r="L84" s="178"/>
      <c r="M84" s="84" t="s">
        <v>1</v>
      </c>
      <c r="N84" s="85" t="s">
        <v>43</v>
      </c>
      <c r="O84" s="85" t="s">
        <v>125</v>
      </c>
      <c r="P84" s="85" t="s">
        <v>126</v>
      </c>
      <c r="Q84" s="85" t="s">
        <v>127</v>
      </c>
      <c r="R84" s="85" t="s">
        <v>128</v>
      </c>
      <c r="S84" s="85" t="s">
        <v>129</v>
      </c>
      <c r="T84" s="86" t="s">
        <v>130</v>
      </c>
    </row>
    <row r="85" s="1" customFormat="1" ht="22.8" customHeight="1">
      <c r="B85" s="34"/>
      <c r="C85" s="91" t="s">
        <v>131</v>
      </c>
      <c r="D85" s="35"/>
      <c r="E85" s="35"/>
      <c r="F85" s="35"/>
      <c r="G85" s="35"/>
      <c r="H85" s="35"/>
      <c r="I85" s="139"/>
      <c r="J85" s="179">
        <f>BK85</f>
        <v>0</v>
      </c>
      <c r="K85" s="35"/>
      <c r="L85" s="39"/>
      <c r="M85" s="87"/>
      <c r="N85" s="88"/>
      <c r="O85" s="88"/>
      <c r="P85" s="180">
        <f>SUM(P86:P93)</f>
        <v>0</v>
      </c>
      <c r="Q85" s="88"/>
      <c r="R85" s="180">
        <f>SUM(R86:R93)</f>
        <v>0.0091800000000000007</v>
      </c>
      <c r="S85" s="88"/>
      <c r="T85" s="181">
        <f>SUM(T86:T93)</f>
        <v>0</v>
      </c>
      <c r="AT85" s="13" t="s">
        <v>72</v>
      </c>
      <c r="AU85" s="13" t="s">
        <v>118</v>
      </c>
      <c r="BK85" s="182">
        <f>SUM(BK86:BK93)</f>
        <v>0</v>
      </c>
    </row>
    <row r="86" s="1" customFormat="1" ht="22.5" customHeight="1">
      <c r="B86" s="34"/>
      <c r="C86" s="231" t="s">
        <v>80</v>
      </c>
      <c r="D86" s="231" t="s">
        <v>274</v>
      </c>
      <c r="E86" s="232" t="s">
        <v>319</v>
      </c>
      <c r="F86" s="233" t="s">
        <v>320</v>
      </c>
      <c r="G86" s="234" t="s">
        <v>175</v>
      </c>
      <c r="H86" s="235">
        <v>43</v>
      </c>
      <c r="I86" s="236"/>
      <c r="J86" s="237">
        <f>ROUND(I86*H86,2)</f>
        <v>0</v>
      </c>
      <c r="K86" s="233" t="s">
        <v>136</v>
      </c>
      <c r="L86" s="238"/>
      <c r="M86" s="239" t="s">
        <v>1</v>
      </c>
      <c r="N86" s="240" t="s">
        <v>44</v>
      </c>
      <c r="O86" s="75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3" t="s">
        <v>167</v>
      </c>
      <c r="AT86" s="13" t="s">
        <v>274</v>
      </c>
      <c r="AU86" s="13" t="s">
        <v>73</v>
      </c>
      <c r="AY86" s="13" t="s">
        <v>138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3" t="s">
        <v>80</v>
      </c>
      <c r="BK86" s="194">
        <f>ROUND(I86*H86,2)</f>
        <v>0</v>
      </c>
      <c r="BL86" s="13" t="s">
        <v>167</v>
      </c>
      <c r="BM86" s="13" t="s">
        <v>321</v>
      </c>
    </row>
    <row r="87" s="1" customFormat="1">
      <c r="B87" s="34"/>
      <c r="C87" s="35"/>
      <c r="D87" s="195" t="s">
        <v>140</v>
      </c>
      <c r="E87" s="35"/>
      <c r="F87" s="196" t="s">
        <v>320</v>
      </c>
      <c r="G87" s="35"/>
      <c r="H87" s="35"/>
      <c r="I87" s="139"/>
      <c r="J87" s="35"/>
      <c r="K87" s="35"/>
      <c r="L87" s="39"/>
      <c r="M87" s="197"/>
      <c r="N87" s="75"/>
      <c r="O87" s="75"/>
      <c r="P87" s="75"/>
      <c r="Q87" s="75"/>
      <c r="R87" s="75"/>
      <c r="S87" s="75"/>
      <c r="T87" s="76"/>
      <c r="AT87" s="13" t="s">
        <v>140</v>
      </c>
      <c r="AU87" s="13" t="s">
        <v>73</v>
      </c>
    </row>
    <row r="88" s="1" customFormat="1" ht="22.5" customHeight="1">
      <c r="B88" s="34"/>
      <c r="C88" s="231" t="s">
        <v>82</v>
      </c>
      <c r="D88" s="231" t="s">
        <v>274</v>
      </c>
      <c r="E88" s="232" t="s">
        <v>322</v>
      </c>
      <c r="F88" s="233" t="s">
        <v>323</v>
      </c>
      <c r="G88" s="234" t="s">
        <v>175</v>
      </c>
      <c r="H88" s="235">
        <v>34</v>
      </c>
      <c r="I88" s="236"/>
      <c r="J88" s="237">
        <f>ROUND(I88*H88,2)</f>
        <v>0</v>
      </c>
      <c r="K88" s="233" t="s">
        <v>136</v>
      </c>
      <c r="L88" s="238"/>
      <c r="M88" s="239" t="s">
        <v>1</v>
      </c>
      <c r="N88" s="240" t="s">
        <v>44</v>
      </c>
      <c r="O88" s="75"/>
      <c r="P88" s="192">
        <f>O88*H88</f>
        <v>0</v>
      </c>
      <c r="Q88" s="192">
        <v>0.00018000000000000001</v>
      </c>
      <c r="R88" s="192">
        <f>Q88*H88</f>
        <v>0.0061200000000000004</v>
      </c>
      <c r="S88" s="192">
        <v>0</v>
      </c>
      <c r="T88" s="193">
        <f>S88*H88</f>
        <v>0</v>
      </c>
      <c r="AR88" s="13" t="s">
        <v>167</v>
      </c>
      <c r="AT88" s="13" t="s">
        <v>274</v>
      </c>
      <c r="AU88" s="13" t="s">
        <v>73</v>
      </c>
      <c r="AY88" s="13" t="s">
        <v>138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3" t="s">
        <v>80</v>
      </c>
      <c r="BK88" s="194">
        <f>ROUND(I88*H88,2)</f>
        <v>0</v>
      </c>
      <c r="BL88" s="13" t="s">
        <v>167</v>
      </c>
      <c r="BM88" s="13" t="s">
        <v>324</v>
      </c>
    </row>
    <row r="89" s="1" customFormat="1">
      <c r="B89" s="34"/>
      <c r="C89" s="35"/>
      <c r="D89" s="195" t="s">
        <v>140</v>
      </c>
      <c r="E89" s="35"/>
      <c r="F89" s="196" t="s">
        <v>323</v>
      </c>
      <c r="G89" s="35"/>
      <c r="H89" s="35"/>
      <c r="I89" s="139"/>
      <c r="J89" s="35"/>
      <c r="K89" s="35"/>
      <c r="L89" s="39"/>
      <c r="M89" s="197"/>
      <c r="N89" s="75"/>
      <c r="O89" s="75"/>
      <c r="P89" s="75"/>
      <c r="Q89" s="75"/>
      <c r="R89" s="75"/>
      <c r="S89" s="75"/>
      <c r="T89" s="76"/>
      <c r="AT89" s="13" t="s">
        <v>140</v>
      </c>
      <c r="AU89" s="13" t="s">
        <v>73</v>
      </c>
    </row>
    <row r="90" s="1" customFormat="1" ht="22.5" customHeight="1">
      <c r="B90" s="34"/>
      <c r="C90" s="231" t="s">
        <v>157</v>
      </c>
      <c r="D90" s="231" t="s">
        <v>274</v>
      </c>
      <c r="E90" s="232" t="s">
        <v>325</v>
      </c>
      <c r="F90" s="233" t="s">
        <v>326</v>
      </c>
      <c r="G90" s="234" t="s">
        <v>175</v>
      </c>
      <c r="H90" s="235">
        <v>34</v>
      </c>
      <c r="I90" s="236"/>
      <c r="J90" s="237">
        <f>ROUND(I90*H90,2)</f>
        <v>0</v>
      </c>
      <c r="K90" s="233" t="s">
        <v>136</v>
      </c>
      <c r="L90" s="238"/>
      <c r="M90" s="239" t="s">
        <v>1</v>
      </c>
      <c r="N90" s="240" t="s">
        <v>44</v>
      </c>
      <c r="O90" s="75"/>
      <c r="P90" s="192">
        <f>O90*H90</f>
        <v>0</v>
      </c>
      <c r="Q90" s="192">
        <v>9.0000000000000006E-05</v>
      </c>
      <c r="R90" s="192">
        <f>Q90*H90</f>
        <v>0.0030600000000000002</v>
      </c>
      <c r="S90" s="192">
        <v>0</v>
      </c>
      <c r="T90" s="193">
        <f>S90*H90</f>
        <v>0</v>
      </c>
      <c r="AR90" s="13" t="s">
        <v>167</v>
      </c>
      <c r="AT90" s="13" t="s">
        <v>274</v>
      </c>
      <c r="AU90" s="13" t="s">
        <v>73</v>
      </c>
      <c r="AY90" s="13" t="s">
        <v>138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3" t="s">
        <v>80</v>
      </c>
      <c r="BK90" s="194">
        <f>ROUND(I90*H90,2)</f>
        <v>0</v>
      </c>
      <c r="BL90" s="13" t="s">
        <v>167</v>
      </c>
      <c r="BM90" s="13" t="s">
        <v>327</v>
      </c>
    </row>
    <row r="91" s="1" customFormat="1">
      <c r="B91" s="34"/>
      <c r="C91" s="35"/>
      <c r="D91" s="195" t="s">
        <v>140</v>
      </c>
      <c r="E91" s="35"/>
      <c r="F91" s="196" t="s">
        <v>326</v>
      </c>
      <c r="G91" s="35"/>
      <c r="H91" s="35"/>
      <c r="I91" s="139"/>
      <c r="J91" s="35"/>
      <c r="K91" s="35"/>
      <c r="L91" s="39"/>
      <c r="M91" s="197"/>
      <c r="N91" s="75"/>
      <c r="O91" s="75"/>
      <c r="P91" s="75"/>
      <c r="Q91" s="75"/>
      <c r="R91" s="75"/>
      <c r="S91" s="75"/>
      <c r="T91" s="76"/>
      <c r="AT91" s="13" t="s">
        <v>140</v>
      </c>
      <c r="AU91" s="13" t="s">
        <v>73</v>
      </c>
    </row>
    <row r="92" s="1" customFormat="1" ht="22.5" customHeight="1">
      <c r="B92" s="34"/>
      <c r="C92" s="231" t="s">
        <v>137</v>
      </c>
      <c r="D92" s="231" t="s">
        <v>274</v>
      </c>
      <c r="E92" s="232" t="s">
        <v>328</v>
      </c>
      <c r="F92" s="233" t="s">
        <v>329</v>
      </c>
      <c r="G92" s="234" t="s">
        <v>208</v>
      </c>
      <c r="H92" s="235">
        <v>650</v>
      </c>
      <c r="I92" s="236"/>
      <c r="J92" s="237">
        <f>ROUND(I92*H92,2)</f>
        <v>0</v>
      </c>
      <c r="K92" s="233" t="s">
        <v>136</v>
      </c>
      <c r="L92" s="238"/>
      <c r="M92" s="239" t="s">
        <v>1</v>
      </c>
      <c r="N92" s="240" t="s">
        <v>44</v>
      </c>
      <c r="O92" s="75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AR92" s="13" t="s">
        <v>167</v>
      </c>
      <c r="AT92" s="13" t="s">
        <v>274</v>
      </c>
      <c r="AU92" s="13" t="s">
        <v>73</v>
      </c>
      <c r="AY92" s="13" t="s">
        <v>138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3" t="s">
        <v>80</v>
      </c>
      <c r="BK92" s="194">
        <f>ROUND(I92*H92,2)</f>
        <v>0</v>
      </c>
      <c r="BL92" s="13" t="s">
        <v>167</v>
      </c>
      <c r="BM92" s="13" t="s">
        <v>330</v>
      </c>
    </row>
    <row r="93" s="1" customFormat="1">
      <c r="B93" s="34"/>
      <c r="C93" s="35"/>
      <c r="D93" s="195" t="s">
        <v>140</v>
      </c>
      <c r="E93" s="35"/>
      <c r="F93" s="196" t="s">
        <v>329</v>
      </c>
      <c r="G93" s="35"/>
      <c r="H93" s="35"/>
      <c r="I93" s="139"/>
      <c r="J93" s="35"/>
      <c r="K93" s="35"/>
      <c r="L93" s="39"/>
      <c r="M93" s="241"/>
      <c r="N93" s="242"/>
      <c r="O93" s="242"/>
      <c r="P93" s="242"/>
      <c r="Q93" s="242"/>
      <c r="R93" s="242"/>
      <c r="S93" s="242"/>
      <c r="T93" s="243"/>
      <c r="AT93" s="13" t="s">
        <v>140</v>
      </c>
      <c r="AU93" s="13" t="s">
        <v>73</v>
      </c>
    </row>
    <row r="94" s="1" customFormat="1" ht="6.96" customHeight="1">
      <c r="B94" s="53"/>
      <c r="C94" s="54"/>
      <c r="D94" s="54"/>
      <c r="E94" s="54"/>
      <c r="F94" s="54"/>
      <c r="G94" s="54"/>
      <c r="H94" s="54"/>
      <c r="I94" s="163"/>
      <c r="J94" s="54"/>
      <c r="K94" s="54"/>
      <c r="L94" s="39"/>
    </row>
  </sheetData>
  <sheetProtection sheet="1" autoFilter="0" formatColumns="0" formatRows="0" objects="1" scenarios="1" spinCount="100000" saltValue="J+UjrLEg7mTOUhRK/i22RvGlBDooFkiqkOFKIzQ4eC+nSs57NPDAQ1ISHhay0qixes7TXcjtwS+PI7hwmP6w2Q==" hashValue="ey1+pAGqA3+MqcQ7w3+QxuKmAfrP3Vzw9viYlw10hgy09WErqLYdv+oBLTRL2eRoZpb3ZA9uq6T8QXAJMIToPA==" algorithmName="SHA-512" password="CC35"/>
  <autoFilter ref="C84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93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82</v>
      </c>
    </row>
    <row r="4" ht="24.96" customHeight="1">
      <c r="B4" s="16"/>
      <c r="D4" s="136" t="s">
        <v>109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7" t="s">
        <v>16</v>
      </c>
      <c r="L6" s="16"/>
    </row>
    <row r="7" ht="16.5" customHeight="1">
      <c r="B7" s="16"/>
      <c r="E7" s="138" t="str">
        <f>'Rekapitulace stavby'!K6</f>
        <v>Čištění kolejového lože a oprava GPK v úseku Ovesné Kladruby - Teplá</v>
      </c>
      <c r="F7" s="137"/>
      <c r="G7" s="137"/>
      <c r="H7" s="137"/>
      <c r="L7" s="16"/>
    </row>
    <row r="8" ht="12" customHeight="1">
      <c r="B8" s="16"/>
      <c r="D8" s="137" t="s">
        <v>110</v>
      </c>
      <c r="L8" s="16"/>
    </row>
    <row r="9" s="1" customFormat="1" ht="16.5" customHeight="1">
      <c r="B9" s="39"/>
      <c r="E9" s="138" t="s">
        <v>111</v>
      </c>
      <c r="F9" s="1"/>
      <c r="G9" s="1"/>
      <c r="H9" s="1"/>
      <c r="I9" s="139"/>
      <c r="L9" s="39"/>
    </row>
    <row r="10" s="1" customFormat="1" ht="12" customHeight="1">
      <c r="B10" s="39"/>
      <c r="D10" s="137" t="s">
        <v>112</v>
      </c>
      <c r="I10" s="139"/>
      <c r="L10" s="39"/>
    </row>
    <row r="11" s="1" customFormat="1" ht="36.96" customHeight="1">
      <c r="B11" s="39"/>
      <c r="E11" s="140" t="s">
        <v>331</v>
      </c>
      <c r="F11" s="1"/>
      <c r="G11" s="1"/>
      <c r="H11" s="1"/>
      <c r="I11" s="139"/>
      <c r="L11" s="39"/>
    </row>
    <row r="12" s="1" customFormat="1">
      <c r="B12" s="39"/>
      <c r="I12" s="139"/>
      <c r="L12" s="39"/>
    </row>
    <row r="13" s="1" customFormat="1" ht="12" customHeight="1">
      <c r="B13" s="39"/>
      <c r="D13" s="137" t="s">
        <v>18</v>
      </c>
      <c r="F13" s="13" t="s">
        <v>1</v>
      </c>
      <c r="I13" s="141" t="s">
        <v>19</v>
      </c>
      <c r="J13" s="13" t="s">
        <v>1</v>
      </c>
      <c r="L13" s="39"/>
    </row>
    <row r="14" s="1" customFormat="1" ht="12" customHeight="1">
      <c r="B14" s="39"/>
      <c r="D14" s="137" t="s">
        <v>20</v>
      </c>
      <c r="F14" s="13" t="s">
        <v>21</v>
      </c>
      <c r="I14" s="141" t="s">
        <v>22</v>
      </c>
      <c r="J14" s="142" t="str">
        <f>'Rekapitulace stavby'!AN8</f>
        <v>29. 1. 2019</v>
      </c>
      <c r="L14" s="39"/>
    </row>
    <row r="15" s="1" customFormat="1" ht="10.8" customHeight="1">
      <c r="B15" s="39"/>
      <c r="I15" s="139"/>
      <c r="L15" s="39"/>
    </row>
    <row r="16" s="1" customFormat="1" ht="12" customHeight="1">
      <c r="B16" s="39"/>
      <c r="D16" s="137" t="s">
        <v>24</v>
      </c>
      <c r="I16" s="141" t="s">
        <v>25</v>
      </c>
      <c r="J16" s="13" t="s">
        <v>26</v>
      </c>
      <c r="L16" s="39"/>
    </row>
    <row r="17" s="1" customFormat="1" ht="18" customHeight="1">
      <c r="B17" s="39"/>
      <c r="E17" s="13" t="s">
        <v>28</v>
      </c>
      <c r="I17" s="141" t="s">
        <v>29</v>
      </c>
      <c r="J17" s="13" t="s">
        <v>30</v>
      </c>
      <c r="L17" s="39"/>
    </row>
    <row r="18" s="1" customFormat="1" ht="6.96" customHeight="1">
      <c r="B18" s="39"/>
      <c r="I18" s="139"/>
      <c r="L18" s="39"/>
    </row>
    <row r="19" s="1" customFormat="1" ht="12" customHeight="1">
      <c r="B19" s="39"/>
      <c r="D19" s="137" t="s">
        <v>31</v>
      </c>
      <c r="I19" s="141" t="s">
        <v>25</v>
      </c>
      <c r="J19" s="29" t="str">
        <f>'Rekapitulace stavby'!AN13</f>
        <v>Vyplň údaj</v>
      </c>
      <c r="L19" s="39"/>
    </row>
    <row r="20" s="1" customFormat="1" ht="18" customHeight="1">
      <c r="B20" s="39"/>
      <c r="E20" s="29" t="str">
        <f>'Rekapitulace stavby'!E14</f>
        <v>Vyplň údaj</v>
      </c>
      <c r="F20" s="13"/>
      <c r="G20" s="13"/>
      <c r="H20" s="13"/>
      <c r="I20" s="141" t="s">
        <v>29</v>
      </c>
      <c r="J20" s="29" t="str">
        <f>'Rekapitulace stavby'!AN14</f>
        <v>Vyplň údaj</v>
      </c>
      <c r="L20" s="39"/>
    </row>
    <row r="21" s="1" customFormat="1" ht="6.96" customHeight="1">
      <c r="B21" s="39"/>
      <c r="I21" s="139"/>
      <c r="L21" s="39"/>
    </row>
    <row r="22" s="1" customFormat="1" ht="12" customHeight="1">
      <c r="B22" s="39"/>
      <c r="D22" s="137" t="s">
        <v>33</v>
      </c>
      <c r="I22" s="141" t="s">
        <v>25</v>
      </c>
      <c r="J22" s="13" t="str">
        <f>IF('Rekapitulace stavby'!AN16="","",'Rekapitulace stavby'!AN16)</f>
        <v/>
      </c>
      <c r="L22" s="39"/>
    </row>
    <row r="23" s="1" customFormat="1" ht="18" customHeight="1">
      <c r="B23" s="39"/>
      <c r="E23" s="13" t="str">
        <f>IF('Rekapitulace stavby'!E17="","",'Rekapitulace stavby'!E17)</f>
        <v xml:space="preserve"> </v>
      </c>
      <c r="I23" s="141" t="s">
        <v>29</v>
      </c>
      <c r="J23" s="13" t="str">
        <f>IF('Rekapitulace stavby'!AN17="","",'Rekapitulace stavby'!AN17)</f>
        <v/>
      </c>
      <c r="L23" s="39"/>
    </row>
    <row r="24" s="1" customFormat="1" ht="6.96" customHeight="1">
      <c r="B24" s="39"/>
      <c r="I24" s="139"/>
      <c r="L24" s="39"/>
    </row>
    <row r="25" s="1" customFormat="1" ht="12" customHeight="1">
      <c r="B25" s="39"/>
      <c r="D25" s="137" t="s">
        <v>36</v>
      </c>
      <c r="I25" s="141" t="s">
        <v>25</v>
      </c>
      <c r="J25" s="13" t="s">
        <v>1</v>
      </c>
      <c r="L25" s="39"/>
    </row>
    <row r="26" s="1" customFormat="1" ht="18" customHeight="1">
      <c r="B26" s="39"/>
      <c r="E26" s="13" t="s">
        <v>37</v>
      </c>
      <c r="I26" s="141" t="s">
        <v>29</v>
      </c>
      <c r="J26" s="13" t="s">
        <v>1</v>
      </c>
      <c r="L26" s="39"/>
    </row>
    <row r="27" s="1" customFormat="1" ht="6.96" customHeight="1">
      <c r="B27" s="39"/>
      <c r="I27" s="139"/>
      <c r="L27" s="39"/>
    </row>
    <row r="28" s="1" customFormat="1" ht="12" customHeight="1">
      <c r="B28" s="39"/>
      <c r="D28" s="137" t="s">
        <v>38</v>
      </c>
      <c r="I28" s="139"/>
      <c r="L28" s="39"/>
    </row>
    <row r="29" s="7" customFormat="1" ht="16.5" customHeight="1">
      <c r="B29" s="143"/>
      <c r="E29" s="144" t="s">
        <v>1</v>
      </c>
      <c r="F29" s="144"/>
      <c r="G29" s="144"/>
      <c r="H29" s="144"/>
      <c r="I29" s="145"/>
      <c r="L29" s="143"/>
    </row>
    <row r="30" s="1" customFormat="1" ht="6.96" customHeight="1">
      <c r="B30" s="39"/>
      <c r="I30" s="139"/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46"/>
      <c r="J31" s="67"/>
      <c r="K31" s="67"/>
      <c r="L31" s="39"/>
    </row>
    <row r="32" s="1" customFormat="1" ht="25.44" customHeight="1">
      <c r="B32" s="39"/>
      <c r="D32" s="147" t="s">
        <v>39</v>
      </c>
      <c r="I32" s="139"/>
      <c r="J32" s="148">
        <f>ROUND(J85, 2)</f>
        <v>0</v>
      </c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6"/>
      <c r="J33" s="67"/>
      <c r="K33" s="67"/>
      <c r="L33" s="39"/>
    </row>
    <row r="34" s="1" customFormat="1" ht="14.4" customHeight="1">
      <c r="B34" s="39"/>
      <c r="F34" s="149" t="s">
        <v>41</v>
      </c>
      <c r="I34" s="150" t="s">
        <v>40</v>
      </c>
      <c r="J34" s="149" t="s">
        <v>42</v>
      </c>
      <c r="L34" s="39"/>
    </row>
    <row r="35" s="1" customFormat="1" ht="14.4" customHeight="1">
      <c r="B35" s="39"/>
      <c r="D35" s="137" t="s">
        <v>43</v>
      </c>
      <c r="E35" s="137" t="s">
        <v>44</v>
      </c>
      <c r="F35" s="151">
        <f>ROUND((SUM(BE85:BE124)),  2)</f>
        <v>0</v>
      </c>
      <c r="I35" s="152">
        <v>0.20999999999999999</v>
      </c>
      <c r="J35" s="151">
        <f>ROUND(((SUM(BE85:BE124))*I35),  2)</f>
        <v>0</v>
      </c>
      <c r="L35" s="39"/>
    </row>
    <row r="36" s="1" customFormat="1" ht="14.4" customHeight="1">
      <c r="B36" s="39"/>
      <c r="E36" s="137" t="s">
        <v>45</v>
      </c>
      <c r="F36" s="151">
        <f>ROUND((SUM(BF85:BF124)),  2)</f>
        <v>0</v>
      </c>
      <c r="I36" s="152">
        <v>0.14999999999999999</v>
      </c>
      <c r="J36" s="151">
        <f>ROUND(((SUM(BF85:BF124))*I36),  2)</f>
        <v>0</v>
      </c>
      <c r="L36" s="39"/>
    </row>
    <row r="37" hidden="1" s="1" customFormat="1" ht="14.4" customHeight="1">
      <c r="B37" s="39"/>
      <c r="E37" s="137" t="s">
        <v>46</v>
      </c>
      <c r="F37" s="151">
        <f>ROUND((SUM(BG85:BG124)),  2)</f>
        <v>0</v>
      </c>
      <c r="I37" s="152">
        <v>0.20999999999999999</v>
      </c>
      <c r="J37" s="151">
        <f>0</f>
        <v>0</v>
      </c>
      <c r="L37" s="39"/>
    </row>
    <row r="38" hidden="1" s="1" customFormat="1" ht="14.4" customHeight="1">
      <c r="B38" s="39"/>
      <c r="E38" s="137" t="s">
        <v>47</v>
      </c>
      <c r="F38" s="151">
        <f>ROUND((SUM(BH85:BH124)),  2)</f>
        <v>0</v>
      </c>
      <c r="I38" s="152">
        <v>0.14999999999999999</v>
      </c>
      <c r="J38" s="151">
        <f>0</f>
        <v>0</v>
      </c>
      <c r="L38" s="39"/>
    </row>
    <row r="39" hidden="1" s="1" customFormat="1" ht="14.4" customHeight="1">
      <c r="B39" s="39"/>
      <c r="E39" s="137" t="s">
        <v>48</v>
      </c>
      <c r="F39" s="151">
        <f>ROUND((SUM(BI85:BI124)),  2)</f>
        <v>0</v>
      </c>
      <c r="I39" s="152">
        <v>0</v>
      </c>
      <c r="J39" s="151">
        <f>0</f>
        <v>0</v>
      </c>
      <c r="L39" s="39"/>
    </row>
    <row r="40" s="1" customFormat="1" ht="6.96" customHeight="1">
      <c r="B40" s="39"/>
      <c r="I40" s="139"/>
      <c r="L40" s="39"/>
    </row>
    <row r="41" s="1" customFormat="1" ht="25.44" customHeight="1">
      <c r="B41" s="39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8"/>
      <c r="J41" s="159">
        <f>SUM(J32:J39)</f>
        <v>0</v>
      </c>
      <c r="K41" s="160"/>
      <c r="L41" s="39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39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39"/>
    </row>
    <row r="47" s="1" customFormat="1" ht="24.96" customHeight="1">
      <c r="B47" s="34"/>
      <c r="C47" s="19" t="s">
        <v>114</v>
      </c>
      <c r="D47" s="35"/>
      <c r="E47" s="35"/>
      <c r="F47" s="35"/>
      <c r="G47" s="35"/>
      <c r="H47" s="35"/>
      <c r="I47" s="139"/>
      <c r="J47" s="35"/>
      <c r="K47" s="35"/>
      <c r="L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39"/>
      <c r="J48" s="35"/>
      <c r="K48" s="35"/>
      <c r="L48" s="39"/>
    </row>
    <row r="49" s="1" customFormat="1" ht="12" customHeight="1">
      <c r="B49" s="34"/>
      <c r="C49" s="28" t="s">
        <v>16</v>
      </c>
      <c r="D49" s="35"/>
      <c r="E49" s="35"/>
      <c r="F49" s="35"/>
      <c r="G49" s="35"/>
      <c r="H49" s="35"/>
      <c r="I49" s="139"/>
      <c r="J49" s="35"/>
      <c r="K49" s="35"/>
      <c r="L49" s="39"/>
    </row>
    <row r="50" s="1" customFormat="1" ht="16.5" customHeight="1">
      <c r="B50" s="34"/>
      <c r="C50" s="35"/>
      <c r="D50" s="35"/>
      <c r="E50" s="167" t="str">
        <f>E7</f>
        <v>Čištění kolejového lože a oprava GPK v úseku Ovesné Kladruby - Teplá</v>
      </c>
      <c r="F50" s="28"/>
      <c r="G50" s="28"/>
      <c r="H50" s="28"/>
      <c r="I50" s="139"/>
      <c r="J50" s="35"/>
      <c r="K50" s="35"/>
      <c r="L50" s="39"/>
    </row>
    <row r="51" ht="12" customHeight="1">
      <c r="B51" s="17"/>
      <c r="C51" s="28" t="s">
        <v>110</v>
      </c>
      <c r="D51" s="18"/>
      <c r="E51" s="18"/>
      <c r="F51" s="18"/>
      <c r="G51" s="18"/>
      <c r="H51" s="18"/>
      <c r="I51" s="132"/>
      <c r="J51" s="18"/>
      <c r="K51" s="18"/>
      <c r="L51" s="16"/>
    </row>
    <row r="52" s="1" customFormat="1" ht="16.5" customHeight="1">
      <c r="B52" s="34"/>
      <c r="C52" s="35"/>
      <c r="D52" s="35"/>
      <c r="E52" s="167" t="s">
        <v>111</v>
      </c>
      <c r="F52" s="35"/>
      <c r="G52" s="35"/>
      <c r="H52" s="35"/>
      <c r="I52" s="139"/>
      <c r="J52" s="35"/>
      <c r="K52" s="35"/>
      <c r="L52" s="39"/>
    </row>
    <row r="53" s="1" customFormat="1" ht="12" customHeight="1">
      <c r="B53" s="34"/>
      <c r="C53" s="28" t="s">
        <v>112</v>
      </c>
      <c r="D53" s="35"/>
      <c r="E53" s="35"/>
      <c r="F53" s="35"/>
      <c r="G53" s="35"/>
      <c r="H53" s="35"/>
      <c r="I53" s="139"/>
      <c r="J53" s="35"/>
      <c r="K53" s="35"/>
      <c r="L53" s="39"/>
    </row>
    <row r="54" s="1" customFormat="1" ht="16.5" customHeight="1">
      <c r="B54" s="34"/>
      <c r="C54" s="35"/>
      <c r="D54" s="35"/>
      <c r="E54" s="60" t="str">
        <f>E11</f>
        <v>A.1.3 - Práce na žel. přejezdech</v>
      </c>
      <c r="F54" s="35"/>
      <c r="G54" s="35"/>
      <c r="H54" s="35"/>
      <c r="I54" s="139"/>
      <c r="J54" s="35"/>
      <c r="K54" s="35"/>
      <c r="L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39"/>
      <c r="J55" s="35"/>
      <c r="K55" s="35"/>
      <c r="L55" s="39"/>
    </row>
    <row r="56" s="1" customFormat="1" ht="12" customHeight="1">
      <c r="B56" s="34"/>
      <c r="C56" s="28" t="s">
        <v>20</v>
      </c>
      <c r="D56" s="35"/>
      <c r="E56" s="35"/>
      <c r="F56" s="23" t="str">
        <f>F14</f>
        <v>Ov. Kladruby - Teplá</v>
      </c>
      <c r="G56" s="35"/>
      <c r="H56" s="35"/>
      <c r="I56" s="141" t="s">
        <v>22</v>
      </c>
      <c r="J56" s="63" t="str">
        <f>IF(J14="","",J14)</f>
        <v>29. 1. 2019</v>
      </c>
      <c r="K56" s="35"/>
      <c r="L56" s="39"/>
    </row>
    <row r="57" s="1" customFormat="1" ht="6.96" customHeight="1">
      <c r="B57" s="34"/>
      <c r="C57" s="35"/>
      <c r="D57" s="35"/>
      <c r="E57" s="35"/>
      <c r="F57" s="35"/>
      <c r="G57" s="35"/>
      <c r="H57" s="35"/>
      <c r="I57" s="139"/>
      <c r="J57" s="35"/>
      <c r="K57" s="35"/>
      <c r="L57" s="39"/>
    </row>
    <row r="58" s="1" customFormat="1" ht="13.65" customHeight="1">
      <c r="B58" s="34"/>
      <c r="C58" s="28" t="s">
        <v>24</v>
      </c>
      <c r="D58" s="35"/>
      <c r="E58" s="35"/>
      <c r="F58" s="23" t="str">
        <f>E17</f>
        <v>SŽDC, s.o.; OŘ Ústí nad Labem - ST K. Vary</v>
      </c>
      <c r="G58" s="35"/>
      <c r="H58" s="35"/>
      <c r="I58" s="141" t="s">
        <v>33</v>
      </c>
      <c r="J58" s="32" t="str">
        <f>E23</f>
        <v xml:space="preserve"> </v>
      </c>
      <c r="K58" s="35"/>
      <c r="L58" s="39"/>
    </row>
    <row r="59" s="1" customFormat="1" ht="13.65" customHeight="1">
      <c r="B59" s="34"/>
      <c r="C59" s="28" t="s">
        <v>31</v>
      </c>
      <c r="D59" s="35"/>
      <c r="E59" s="35"/>
      <c r="F59" s="23" t="str">
        <f>IF(E20="","",E20)</f>
        <v>Vyplň údaj</v>
      </c>
      <c r="G59" s="35"/>
      <c r="H59" s="35"/>
      <c r="I59" s="141" t="s">
        <v>36</v>
      </c>
      <c r="J59" s="32" t="str">
        <f>E26</f>
        <v>Monika Roztočilová</v>
      </c>
      <c r="K59" s="35"/>
      <c r="L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39"/>
      <c r="J60" s="35"/>
      <c r="K60" s="35"/>
      <c r="L60" s="39"/>
    </row>
    <row r="61" s="1" customFormat="1" ht="29.28" customHeight="1">
      <c r="B61" s="34"/>
      <c r="C61" s="168" t="s">
        <v>115</v>
      </c>
      <c r="D61" s="169"/>
      <c r="E61" s="169"/>
      <c r="F61" s="169"/>
      <c r="G61" s="169"/>
      <c r="H61" s="169"/>
      <c r="I61" s="170"/>
      <c r="J61" s="171" t="s">
        <v>116</v>
      </c>
      <c r="K61" s="169"/>
      <c r="L61" s="39"/>
    </row>
    <row r="62" s="1" customFormat="1" ht="10.32" customHeight="1">
      <c r="B62" s="34"/>
      <c r="C62" s="35"/>
      <c r="D62" s="35"/>
      <c r="E62" s="35"/>
      <c r="F62" s="35"/>
      <c r="G62" s="35"/>
      <c r="H62" s="35"/>
      <c r="I62" s="139"/>
      <c r="J62" s="35"/>
      <c r="K62" s="35"/>
      <c r="L62" s="39"/>
    </row>
    <row r="63" s="1" customFormat="1" ht="22.8" customHeight="1">
      <c r="B63" s="34"/>
      <c r="C63" s="172" t="s">
        <v>117</v>
      </c>
      <c r="D63" s="35"/>
      <c r="E63" s="35"/>
      <c r="F63" s="35"/>
      <c r="G63" s="35"/>
      <c r="H63" s="35"/>
      <c r="I63" s="139"/>
      <c r="J63" s="94">
        <f>J85</f>
        <v>0</v>
      </c>
      <c r="K63" s="35"/>
      <c r="L63" s="39"/>
      <c r="AU63" s="13" t="s">
        <v>118</v>
      </c>
    </row>
    <row r="64" s="1" customFormat="1" ht="21.84" customHeight="1">
      <c r="B64" s="34"/>
      <c r="C64" s="35"/>
      <c r="D64" s="35"/>
      <c r="E64" s="35"/>
      <c r="F64" s="35"/>
      <c r="G64" s="35"/>
      <c r="H64" s="35"/>
      <c r="I64" s="139"/>
      <c r="J64" s="35"/>
      <c r="K64" s="35"/>
      <c r="L64" s="39"/>
    </row>
    <row r="65" s="1" customFormat="1" ht="6.96" customHeight="1">
      <c r="B65" s="53"/>
      <c r="C65" s="54"/>
      <c r="D65" s="54"/>
      <c r="E65" s="54"/>
      <c r="F65" s="54"/>
      <c r="G65" s="54"/>
      <c r="H65" s="54"/>
      <c r="I65" s="163"/>
      <c r="J65" s="54"/>
      <c r="K65" s="54"/>
      <c r="L65" s="39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66"/>
      <c r="J69" s="56"/>
      <c r="K69" s="56"/>
      <c r="L69" s="39"/>
    </row>
    <row r="70" s="1" customFormat="1" ht="24.96" customHeight="1">
      <c r="B70" s="34"/>
      <c r="C70" s="19" t="s">
        <v>119</v>
      </c>
      <c r="D70" s="35"/>
      <c r="E70" s="35"/>
      <c r="F70" s="35"/>
      <c r="G70" s="35"/>
      <c r="H70" s="35"/>
      <c r="I70" s="139"/>
      <c r="J70" s="35"/>
      <c r="K70" s="35"/>
      <c r="L70" s="39"/>
    </row>
    <row r="71" s="1" customFormat="1" ht="6.96" customHeight="1">
      <c r="B71" s="34"/>
      <c r="C71" s="35"/>
      <c r="D71" s="35"/>
      <c r="E71" s="35"/>
      <c r="F71" s="35"/>
      <c r="G71" s="35"/>
      <c r="H71" s="35"/>
      <c r="I71" s="139"/>
      <c r="J71" s="35"/>
      <c r="K71" s="35"/>
      <c r="L71" s="39"/>
    </row>
    <row r="72" s="1" customFormat="1" ht="12" customHeight="1">
      <c r="B72" s="34"/>
      <c r="C72" s="28" t="s">
        <v>16</v>
      </c>
      <c r="D72" s="35"/>
      <c r="E72" s="35"/>
      <c r="F72" s="35"/>
      <c r="G72" s="35"/>
      <c r="H72" s="35"/>
      <c r="I72" s="139"/>
      <c r="J72" s="35"/>
      <c r="K72" s="35"/>
      <c r="L72" s="39"/>
    </row>
    <row r="73" s="1" customFormat="1" ht="16.5" customHeight="1">
      <c r="B73" s="34"/>
      <c r="C73" s="35"/>
      <c r="D73" s="35"/>
      <c r="E73" s="167" t="str">
        <f>E7</f>
        <v>Čištění kolejového lože a oprava GPK v úseku Ovesné Kladruby - Teplá</v>
      </c>
      <c r="F73" s="28"/>
      <c r="G73" s="28"/>
      <c r="H73" s="28"/>
      <c r="I73" s="139"/>
      <c r="J73" s="35"/>
      <c r="K73" s="35"/>
      <c r="L73" s="39"/>
    </row>
    <row r="74" ht="12" customHeight="1">
      <c r="B74" s="17"/>
      <c r="C74" s="28" t="s">
        <v>110</v>
      </c>
      <c r="D74" s="18"/>
      <c r="E74" s="18"/>
      <c r="F74" s="18"/>
      <c r="G74" s="18"/>
      <c r="H74" s="18"/>
      <c r="I74" s="132"/>
      <c r="J74" s="18"/>
      <c r="K74" s="18"/>
      <c r="L74" s="16"/>
    </row>
    <row r="75" s="1" customFormat="1" ht="16.5" customHeight="1">
      <c r="B75" s="34"/>
      <c r="C75" s="35"/>
      <c r="D75" s="35"/>
      <c r="E75" s="167" t="s">
        <v>111</v>
      </c>
      <c r="F75" s="35"/>
      <c r="G75" s="35"/>
      <c r="H75" s="35"/>
      <c r="I75" s="139"/>
      <c r="J75" s="35"/>
      <c r="K75" s="35"/>
      <c r="L75" s="39"/>
    </row>
    <row r="76" s="1" customFormat="1" ht="12" customHeight="1">
      <c r="B76" s="34"/>
      <c r="C76" s="28" t="s">
        <v>112</v>
      </c>
      <c r="D76" s="35"/>
      <c r="E76" s="35"/>
      <c r="F76" s="35"/>
      <c r="G76" s="35"/>
      <c r="H76" s="35"/>
      <c r="I76" s="139"/>
      <c r="J76" s="35"/>
      <c r="K76" s="35"/>
      <c r="L76" s="39"/>
    </row>
    <row r="77" s="1" customFormat="1" ht="16.5" customHeight="1">
      <c r="B77" s="34"/>
      <c r="C77" s="35"/>
      <c r="D77" s="35"/>
      <c r="E77" s="60" t="str">
        <f>E11</f>
        <v>A.1.3 - Práce na žel. přejezdech</v>
      </c>
      <c r="F77" s="35"/>
      <c r="G77" s="35"/>
      <c r="H77" s="35"/>
      <c r="I77" s="139"/>
      <c r="J77" s="35"/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39"/>
      <c r="J78" s="35"/>
      <c r="K78" s="35"/>
      <c r="L78" s="39"/>
    </row>
    <row r="79" s="1" customFormat="1" ht="12" customHeight="1">
      <c r="B79" s="34"/>
      <c r="C79" s="28" t="s">
        <v>20</v>
      </c>
      <c r="D79" s="35"/>
      <c r="E79" s="35"/>
      <c r="F79" s="23" t="str">
        <f>F14</f>
        <v>Ov. Kladruby - Teplá</v>
      </c>
      <c r="G79" s="35"/>
      <c r="H79" s="35"/>
      <c r="I79" s="141" t="s">
        <v>22</v>
      </c>
      <c r="J79" s="63" t="str">
        <f>IF(J14="","",J14)</f>
        <v>29. 1. 2019</v>
      </c>
      <c r="K79" s="35"/>
      <c r="L79" s="39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139"/>
      <c r="J80" s="35"/>
      <c r="K80" s="35"/>
      <c r="L80" s="39"/>
    </row>
    <row r="81" s="1" customFormat="1" ht="13.65" customHeight="1">
      <c r="B81" s="34"/>
      <c r="C81" s="28" t="s">
        <v>24</v>
      </c>
      <c r="D81" s="35"/>
      <c r="E81" s="35"/>
      <c r="F81" s="23" t="str">
        <f>E17</f>
        <v>SŽDC, s.o.; OŘ Ústí nad Labem - ST K. Vary</v>
      </c>
      <c r="G81" s="35"/>
      <c r="H81" s="35"/>
      <c r="I81" s="141" t="s">
        <v>33</v>
      </c>
      <c r="J81" s="32" t="str">
        <f>E23</f>
        <v xml:space="preserve"> </v>
      </c>
      <c r="K81" s="35"/>
      <c r="L81" s="39"/>
    </row>
    <row r="82" s="1" customFormat="1" ht="13.65" customHeight="1">
      <c r="B82" s="34"/>
      <c r="C82" s="28" t="s">
        <v>31</v>
      </c>
      <c r="D82" s="35"/>
      <c r="E82" s="35"/>
      <c r="F82" s="23" t="str">
        <f>IF(E20="","",E20)</f>
        <v>Vyplň údaj</v>
      </c>
      <c r="G82" s="35"/>
      <c r="H82" s="35"/>
      <c r="I82" s="141" t="s">
        <v>36</v>
      </c>
      <c r="J82" s="32" t="str">
        <f>E26</f>
        <v>Monika Roztočilová</v>
      </c>
      <c r="K82" s="35"/>
      <c r="L82" s="39"/>
    </row>
    <row r="83" s="1" customFormat="1" ht="10.32" customHeight="1">
      <c r="B83" s="34"/>
      <c r="C83" s="35"/>
      <c r="D83" s="35"/>
      <c r="E83" s="35"/>
      <c r="F83" s="35"/>
      <c r="G83" s="35"/>
      <c r="H83" s="35"/>
      <c r="I83" s="139"/>
      <c r="J83" s="35"/>
      <c r="K83" s="35"/>
      <c r="L83" s="39"/>
    </row>
    <row r="84" s="8" customFormat="1" ht="29.28" customHeight="1">
      <c r="B84" s="173"/>
      <c r="C84" s="174" t="s">
        <v>120</v>
      </c>
      <c r="D84" s="175" t="s">
        <v>58</v>
      </c>
      <c r="E84" s="175" t="s">
        <v>54</v>
      </c>
      <c r="F84" s="175" t="s">
        <v>55</v>
      </c>
      <c r="G84" s="175" t="s">
        <v>121</v>
      </c>
      <c r="H84" s="175" t="s">
        <v>122</v>
      </c>
      <c r="I84" s="176" t="s">
        <v>123</v>
      </c>
      <c r="J84" s="175" t="s">
        <v>116</v>
      </c>
      <c r="K84" s="177" t="s">
        <v>124</v>
      </c>
      <c r="L84" s="178"/>
      <c r="M84" s="84" t="s">
        <v>1</v>
      </c>
      <c r="N84" s="85" t="s">
        <v>43</v>
      </c>
      <c r="O84" s="85" t="s">
        <v>125</v>
      </c>
      <c r="P84" s="85" t="s">
        <v>126</v>
      </c>
      <c r="Q84" s="85" t="s">
        <v>127</v>
      </c>
      <c r="R84" s="85" t="s">
        <v>128</v>
      </c>
      <c r="S84" s="85" t="s">
        <v>129</v>
      </c>
      <c r="T84" s="86" t="s">
        <v>130</v>
      </c>
    </row>
    <row r="85" s="1" customFormat="1" ht="22.8" customHeight="1">
      <c r="B85" s="34"/>
      <c r="C85" s="91" t="s">
        <v>131</v>
      </c>
      <c r="D85" s="35"/>
      <c r="E85" s="35"/>
      <c r="F85" s="35"/>
      <c r="G85" s="35"/>
      <c r="H85" s="35"/>
      <c r="I85" s="139"/>
      <c r="J85" s="179">
        <f>BK85</f>
        <v>0</v>
      </c>
      <c r="K85" s="35"/>
      <c r="L85" s="39"/>
      <c r="M85" s="87"/>
      <c r="N85" s="88"/>
      <c r="O85" s="88"/>
      <c r="P85" s="180">
        <f>SUM(P86:P124)</f>
        <v>0</v>
      </c>
      <c r="Q85" s="88"/>
      <c r="R85" s="180">
        <f>SUM(R86:R124)</f>
        <v>18.102</v>
      </c>
      <c r="S85" s="88"/>
      <c r="T85" s="181">
        <f>SUM(T86:T124)</f>
        <v>0</v>
      </c>
      <c r="AT85" s="13" t="s">
        <v>72</v>
      </c>
      <c r="AU85" s="13" t="s">
        <v>118</v>
      </c>
      <c r="BK85" s="182">
        <f>SUM(BK86:BK124)</f>
        <v>0</v>
      </c>
    </row>
    <row r="86" s="1" customFormat="1" ht="22.5" customHeight="1">
      <c r="B86" s="34"/>
      <c r="C86" s="183" t="s">
        <v>80</v>
      </c>
      <c r="D86" s="183" t="s">
        <v>132</v>
      </c>
      <c r="E86" s="184" t="s">
        <v>332</v>
      </c>
      <c r="F86" s="185" t="s">
        <v>333</v>
      </c>
      <c r="G86" s="186" t="s">
        <v>208</v>
      </c>
      <c r="H86" s="187">
        <v>6</v>
      </c>
      <c r="I86" s="188"/>
      <c r="J86" s="189">
        <f>ROUND(I86*H86,2)</f>
        <v>0</v>
      </c>
      <c r="K86" s="185" t="s">
        <v>136</v>
      </c>
      <c r="L86" s="39"/>
      <c r="M86" s="190" t="s">
        <v>1</v>
      </c>
      <c r="N86" s="191" t="s">
        <v>44</v>
      </c>
      <c r="O86" s="75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3" t="s">
        <v>137</v>
      </c>
      <c r="AT86" s="13" t="s">
        <v>132</v>
      </c>
      <c r="AU86" s="13" t="s">
        <v>73</v>
      </c>
      <c r="AY86" s="13" t="s">
        <v>138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3" t="s">
        <v>80</v>
      </c>
      <c r="BK86" s="194">
        <f>ROUND(I86*H86,2)</f>
        <v>0</v>
      </c>
      <c r="BL86" s="13" t="s">
        <v>137</v>
      </c>
      <c r="BM86" s="13" t="s">
        <v>334</v>
      </c>
    </row>
    <row r="87" s="1" customFormat="1">
      <c r="B87" s="34"/>
      <c r="C87" s="35"/>
      <c r="D87" s="195" t="s">
        <v>140</v>
      </c>
      <c r="E87" s="35"/>
      <c r="F87" s="196" t="s">
        <v>335</v>
      </c>
      <c r="G87" s="35"/>
      <c r="H87" s="35"/>
      <c r="I87" s="139"/>
      <c r="J87" s="35"/>
      <c r="K87" s="35"/>
      <c r="L87" s="39"/>
      <c r="M87" s="197"/>
      <c r="N87" s="75"/>
      <c r="O87" s="75"/>
      <c r="P87" s="75"/>
      <c r="Q87" s="75"/>
      <c r="R87" s="75"/>
      <c r="S87" s="75"/>
      <c r="T87" s="76"/>
      <c r="AT87" s="13" t="s">
        <v>140</v>
      </c>
      <c r="AU87" s="13" t="s">
        <v>73</v>
      </c>
    </row>
    <row r="88" s="1" customFormat="1">
      <c r="B88" s="34"/>
      <c r="C88" s="35"/>
      <c r="D88" s="195" t="s">
        <v>178</v>
      </c>
      <c r="E88" s="35"/>
      <c r="F88" s="230" t="s">
        <v>336</v>
      </c>
      <c r="G88" s="35"/>
      <c r="H88" s="35"/>
      <c r="I88" s="139"/>
      <c r="J88" s="35"/>
      <c r="K88" s="35"/>
      <c r="L88" s="39"/>
      <c r="M88" s="197"/>
      <c r="N88" s="75"/>
      <c r="O88" s="75"/>
      <c r="P88" s="75"/>
      <c r="Q88" s="75"/>
      <c r="R88" s="75"/>
      <c r="S88" s="75"/>
      <c r="T88" s="76"/>
      <c r="AT88" s="13" t="s">
        <v>178</v>
      </c>
      <c r="AU88" s="13" t="s">
        <v>73</v>
      </c>
    </row>
    <row r="89" s="1" customFormat="1" ht="22.5" customHeight="1">
      <c r="B89" s="34"/>
      <c r="C89" s="183" t="s">
        <v>82</v>
      </c>
      <c r="D89" s="183" t="s">
        <v>132</v>
      </c>
      <c r="E89" s="184" t="s">
        <v>337</v>
      </c>
      <c r="F89" s="185" t="s">
        <v>338</v>
      </c>
      <c r="G89" s="186" t="s">
        <v>208</v>
      </c>
      <c r="H89" s="187">
        <v>6</v>
      </c>
      <c r="I89" s="188"/>
      <c r="J89" s="189">
        <f>ROUND(I89*H89,2)</f>
        <v>0</v>
      </c>
      <c r="K89" s="185" t="s">
        <v>136</v>
      </c>
      <c r="L89" s="39"/>
      <c r="M89" s="190" t="s">
        <v>1</v>
      </c>
      <c r="N89" s="191" t="s">
        <v>44</v>
      </c>
      <c r="O89" s="75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AR89" s="13" t="s">
        <v>137</v>
      </c>
      <c r="AT89" s="13" t="s">
        <v>132</v>
      </c>
      <c r="AU89" s="13" t="s">
        <v>73</v>
      </c>
      <c r="AY89" s="13" t="s">
        <v>138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3" t="s">
        <v>80</v>
      </c>
      <c r="BK89" s="194">
        <f>ROUND(I89*H89,2)</f>
        <v>0</v>
      </c>
      <c r="BL89" s="13" t="s">
        <v>137</v>
      </c>
      <c r="BM89" s="13" t="s">
        <v>339</v>
      </c>
    </row>
    <row r="90" s="1" customFormat="1">
      <c r="B90" s="34"/>
      <c r="C90" s="35"/>
      <c r="D90" s="195" t="s">
        <v>140</v>
      </c>
      <c r="E90" s="35"/>
      <c r="F90" s="196" t="s">
        <v>340</v>
      </c>
      <c r="G90" s="35"/>
      <c r="H90" s="35"/>
      <c r="I90" s="139"/>
      <c r="J90" s="35"/>
      <c r="K90" s="35"/>
      <c r="L90" s="39"/>
      <c r="M90" s="197"/>
      <c r="N90" s="75"/>
      <c r="O90" s="75"/>
      <c r="P90" s="75"/>
      <c r="Q90" s="75"/>
      <c r="R90" s="75"/>
      <c r="S90" s="75"/>
      <c r="T90" s="76"/>
      <c r="AT90" s="13" t="s">
        <v>140</v>
      </c>
      <c r="AU90" s="13" t="s">
        <v>73</v>
      </c>
    </row>
    <row r="91" s="1" customFormat="1">
      <c r="B91" s="34"/>
      <c r="C91" s="35"/>
      <c r="D91" s="195" t="s">
        <v>178</v>
      </c>
      <c r="E91" s="35"/>
      <c r="F91" s="230" t="s">
        <v>341</v>
      </c>
      <c r="G91" s="35"/>
      <c r="H91" s="35"/>
      <c r="I91" s="139"/>
      <c r="J91" s="35"/>
      <c r="K91" s="35"/>
      <c r="L91" s="39"/>
      <c r="M91" s="197"/>
      <c r="N91" s="75"/>
      <c r="O91" s="75"/>
      <c r="P91" s="75"/>
      <c r="Q91" s="75"/>
      <c r="R91" s="75"/>
      <c r="S91" s="75"/>
      <c r="T91" s="76"/>
      <c r="AT91" s="13" t="s">
        <v>178</v>
      </c>
      <c r="AU91" s="13" t="s">
        <v>73</v>
      </c>
    </row>
    <row r="92" s="1" customFormat="1" ht="22.5" customHeight="1">
      <c r="B92" s="34"/>
      <c r="C92" s="183" t="s">
        <v>157</v>
      </c>
      <c r="D92" s="183" t="s">
        <v>132</v>
      </c>
      <c r="E92" s="184" t="s">
        <v>342</v>
      </c>
      <c r="F92" s="185" t="s">
        <v>343</v>
      </c>
      <c r="G92" s="186" t="s">
        <v>208</v>
      </c>
      <c r="H92" s="187">
        <v>7</v>
      </c>
      <c r="I92" s="188"/>
      <c r="J92" s="189">
        <f>ROUND(I92*H92,2)</f>
        <v>0</v>
      </c>
      <c r="K92" s="185" t="s">
        <v>136</v>
      </c>
      <c r="L92" s="39"/>
      <c r="M92" s="190" t="s">
        <v>1</v>
      </c>
      <c r="N92" s="191" t="s">
        <v>44</v>
      </c>
      <c r="O92" s="75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AR92" s="13" t="s">
        <v>137</v>
      </c>
      <c r="AT92" s="13" t="s">
        <v>132</v>
      </c>
      <c r="AU92" s="13" t="s">
        <v>73</v>
      </c>
      <c r="AY92" s="13" t="s">
        <v>138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3" t="s">
        <v>80</v>
      </c>
      <c r="BK92" s="194">
        <f>ROUND(I92*H92,2)</f>
        <v>0</v>
      </c>
      <c r="BL92" s="13" t="s">
        <v>137</v>
      </c>
      <c r="BM92" s="13" t="s">
        <v>344</v>
      </c>
    </row>
    <row r="93" s="1" customFormat="1">
      <c r="B93" s="34"/>
      <c r="C93" s="35"/>
      <c r="D93" s="195" t="s">
        <v>140</v>
      </c>
      <c r="E93" s="35"/>
      <c r="F93" s="196" t="s">
        <v>345</v>
      </c>
      <c r="G93" s="35"/>
      <c r="H93" s="35"/>
      <c r="I93" s="139"/>
      <c r="J93" s="35"/>
      <c r="K93" s="35"/>
      <c r="L93" s="39"/>
      <c r="M93" s="197"/>
      <c r="N93" s="75"/>
      <c r="O93" s="75"/>
      <c r="P93" s="75"/>
      <c r="Q93" s="75"/>
      <c r="R93" s="75"/>
      <c r="S93" s="75"/>
      <c r="T93" s="76"/>
      <c r="AT93" s="13" t="s">
        <v>140</v>
      </c>
      <c r="AU93" s="13" t="s">
        <v>73</v>
      </c>
    </row>
    <row r="94" s="1" customFormat="1" ht="22.5" customHeight="1">
      <c r="B94" s="34"/>
      <c r="C94" s="183" t="s">
        <v>137</v>
      </c>
      <c r="D94" s="183" t="s">
        <v>132</v>
      </c>
      <c r="E94" s="184" t="s">
        <v>346</v>
      </c>
      <c r="F94" s="185" t="s">
        <v>347</v>
      </c>
      <c r="G94" s="186" t="s">
        <v>262</v>
      </c>
      <c r="H94" s="187">
        <v>28.350000000000001</v>
      </c>
      <c r="I94" s="188"/>
      <c r="J94" s="189">
        <f>ROUND(I94*H94,2)</f>
        <v>0</v>
      </c>
      <c r="K94" s="185" t="s">
        <v>136</v>
      </c>
      <c r="L94" s="39"/>
      <c r="M94" s="190" t="s">
        <v>1</v>
      </c>
      <c r="N94" s="191" t="s">
        <v>44</v>
      </c>
      <c r="O94" s="75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13" t="s">
        <v>137</v>
      </c>
      <c r="AT94" s="13" t="s">
        <v>132</v>
      </c>
      <c r="AU94" s="13" t="s">
        <v>73</v>
      </c>
      <c r="AY94" s="13" t="s">
        <v>138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3" t="s">
        <v>80</v>
      </c>
      <c r="BK94" s="194">
        <f>ROUND(I94*H94,2)</f>
        <v>0</v>
      </c>
      <c r="BL94" s="13" t="s">
        <v>137</v>
      </c>
      <c r="BM94" s="13" t="s">
        <v>348</v>
      </c>
    </row>
    <row r="95" s="1" customFormat="1">
      <c r="B95" s="34"/>
      <c r="C95" s="35"/>
      <c r="D95" s="195" t="s">
        <v>140</v>
      </c>
      <c r="E95" s="35"/>
      <c r="F95" s="196" t="s">
        <v>349</v>
      </c>
      <c r="G95" s="35"/>
      <c r="H95" s="35"/>
      <c r="I95" s="139"/>
      <c r="J95" s="35"/>
      <c r="K95" s="35"/>
      <c r="L95" s="39"/>
      <c r="M95" s="197"/>
      <c r="N95" s="75"/>
      <c r="O95" s="75"/>
      <c r="P95" s="75"/>
      <c r="Q95" s="75"/>
      <c r="R95" s="75"/>
      <c r="S95" s="75"/>
      <c r="T95" s="76"/>
      <c r="AT95" s="13" t="s">
        <v>140</v>
      </c>
      <c r="AU95" s="13" t="s">
        <v>73</v>
      </c>
    </row>
    <row r="96" s="10" customFormat="1">
      <c r="B96" s="208"/>
      <c r="C96" s="209"/>
      <c r="D96" s="195" t="s">
        <v>142</v>
      </c>
      <c r="E96" s="210" t="s">
        <v>1</v>
      </c>
      <c r="F96" s="211" t="s">
        <v>350</v>
      </c>
      <c r="G96" s="209"/>
      <c r="H96" s="212">
        <v>11.9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142</v>
      </c>
      <c r="AU96" s="218" t="s">
        <v>73</v>
      </c>
      <c r="AV96" s="10" t="s">
        <v>82</v>
      </c>
      <c r="AW96" s="10" t="s">
        <v>35</v>
      </c>
      <c r="AX96" s="10" t="s">
        <v>73</v>
      </c>
      <c r="AY96" s="218" t="s">
        <v>138</v>
      </c>
    </row>
    <row r="97" s="10" customFormat="1">
      <c r="B97" s="208"/>
      <c r="C97" s="209"/>
      <c r="D97" s="195" t="s">
        <v>142</v>
      </c>
      <c r="E97" s="210" t="s">
        <v>1</v>
      </c>
      <c r="F97" s="211" t="s">
        <v>351</v>
      </c>
      <c r="G97" s="209"/>
      <c r="H97" s="212">
        <v>11.9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142</v>
      </c>
      <c r="AU97" s="218" t="s">
        <v>73</v>
      </c>
      <c r="AV97" s="10" t="s">
        <v>82</v>
      </c>
      <c r="AW97" s="10" t="s">
        <v>35</v>
      </c>
      <c r="AX97" s="10" t="s">
        <v>73</v>
      </c>
      <c r="AY97" s="218" t="s">
        <v>138</v>
      </c>
    </row>
    <row r="98" s="10" customFormat="1">
      <c r="B98" s="208"/>
      <c r="C98" s="209"/>
      <c r="D98" s="195" t="s">
        <v>142</v>
      </c>
      <c r="E98" s="210" t="s">
        <v>1</v>
      </c>
      <c r="F98" s="211" t="s">
        <v>352</v>
      </c>
      <c r="G98" s="209"/>
      <c r="H98" s="212">
        <v>4.5499999999999998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142</v>
      </c>
      <c r="AU98" s="218" t="s">
        <v>73</v>
      </c>
      <c r="AV98" s="10" t="s">
        <v>82</v>
      </c>
      <c r="AW98" s="10" t="s">
        <v>35</v>
      </c>
      <c r="AX98" s="10" t="s">
        <v>73</v>
      </c>
      <c r="AY98" s="218" t="s">
        <v>138</v>
      </c>
    </row>
    <row r="99" s="11" customFormat="1">
      <c r="B99" s="219"/>
      <c r="C99" s="220"/>
      <c r="D99" s="195" t="s">
        <v>142</v>
      </c>
      <c r="E99" s="221" t="s">
        <v>1</v>
      </c>
      <c r="F99" s="222" t="s">
        <v>146</v>
      </c>
      <c r="G99" s="220"/>
      <c r="H99" s="223">
        <v>28.350000000000001</v>
      </c>
      <c r="I99" s="224"/>
      <c r="J99" s="220"/>
      <c r="K99" s="220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142</v>
      </c>
      <c r="AU99" s="229" t="s">
        <v>73</v>
      </c>
      <c r="AV99" s="11" t="s">
        <v>137</v>
      </c>
      <c r="AW99" s="11" t="s">
        <v>35</v>
      </c>
      <c r="AX99" s="11" t="s">
        <v>80</v>
      </c>
      <c r="AY99" s="229" t="s">
        <v>138</v>
      </c>
    </row>
    <row r="100" s="1" customFormat="1" ht="22.5" customHeight="1">
      <c r="B100" s="34"/>
      <c r="C100" s="183" t="s">
        <v>180</v>
      </c>
      <c r="D100" s="183" t="s">
        <v>132</v>
      </c>
      <c r="E100" s="184" t="s">
        <v>353</v>
      </c>
      <c r="F100" s="185" t="s">
        <v>354</v>
      </c>
      <c r="G100" s="186" t="s">
        <v>208</v>
      </c>
      <c r="H100" s="187">
        <v>5</v>
      </c>
      <c r="I100" s="188"/>
      <c r="J100" s="189">
        <f>ROUND(I100*H100,2)</f>
        <v>0</v>
      </c>
      <c r="K100" s="185" t="s">
        <v>136</v>
      </c>
      <c r="L100" s="39"/>
      <c r="M100" s="190" t="s">
        <v>1</v>
      </c>
      <c r="N100" s="191" t="s">
        <v>44</v>
      </c>
      <c r="O100" s="75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AR100" s="13" t="s">
        <v>137</v>
      </c>
      <c r="AT100" s="13" t="s">
        <v>132</v>
      </c>
      <c r="AU100" s="13" t="s">
        <v>73</v>
      </c>
      <c r="AY100" s="13" t="s">
        <v>138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3" t="s">
        <v>80</v>
      </c>
      <c r="BK100" s="194">
        <f>ROUND(I100*H100,2)</f>
        <v>0</v>
      </c>
      <c r="BL100" s="13" t="s">
        <v>137</v>
      </c>
      <c r="BM100" s="13" t="s">
        <v>355</v>
      </c>
    </row>
    <row r="101" s="1" customFormat="1">
      <c r="B101" s="34"/>
      <c r="C101" s="35"/>
      <c r="D101" s="195" t="s">
        <v>140</v>
      </c>
      <c r="E101" s="35"/>
      <c r="F101" s="196" t="s">
        <v>356</v>
      </c>
      <c r="G101" s="35"/>
      <c r="H101" s="35"/>
      <c r="I101" s="139"/>
      <c r="J101" s="35"/>
      <c r="K101" s="35"/>
      <c r="L101" s="39"/>
      <c r="M101" s="197"/>
      <c r="N101" s="75"/>
      <c r="O101" s="75"/>
      <c r="P101" s="75"/>
      <c r="Q101" s="75"/>
      <c r="R101" s="75"/>
      <c r="S101" s="75"/>
      <c r="T101" s="76"/>
      <c r="AT101" s="13" t="s">
        <v>140</v>
      </c>
      <c r="AU101" s="13" t="s">
        <v>73</v>
      </c>
    </row>
    <row r="102" s="1" customFormat="1" ht="22.5" customHeight="1">
      <c r="B102" s="34"/>
      <c r="C102" s="183" t="s">
        <v>186</v>
      </c>
      <c r="D102" s="183" t="s">
        <v>132</v>
      </c>
      <c r="E102" s="184" t="s">
        <v>357</v>
      </c>
      <c r="F102" s="185" t="s">
        <v>358</v>
      </c>
      <c r="G102" s="186" t="s">
        <v>262</v>
      </c>
      <c r="H102" s="187">
        <v>33.700000000000003</v>
      </c>
      <c r="I102" s="188"/>
      <c r="J102" s="189">
        <f>ROUND(I102*H102,2)</f>
        <v>0</v>
      </c>
      <c r="K102" s="185" t="s">
        <v>136</v>
      </c>
      <c r="L102" s="39"/>
      <c r="M102" s="190" t="s">
        <v>1</v>
      </c>
      <c r="N102" s="191" t="s">
        <v>44</v>
      </c>
      <c r="O102" s="75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AR102" s="13" t="s">
        <v>137</v>
      </c>
      <c r="AT102" s="13" t="s">
        <v>132</v>
      </c>
      <c r="AU102" s="13" t="s">
        <v>73</v>
      </c>
      <c r="AY102" s="13" t="s">
        <v>138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3" t="s">
        <v>80</v>
      </c>
      <c r="BK102" s="194">
        <f>ROUND(I102*H102,2)</f>
        <v>0</v>
      </c>
      <c r="BL102" s="13" t="s">
        <v>137</v>
      </c>
      <c r="BM102" s="13" t="s">
        <v>359</v>
      </c>
    </row>
    <row r="103" s="1" customFormat="1">
      <c r="B103" s="34"/>
      <c r="C103" s="35"/>
      <c r="D103" s="195" t="s">
        <v>140</v>
      </c>
      <c r="E103" s="35"/>
      <c r="F103" s="196" t="s">
        <v>360</v>
      </c>
      <c r="G103" s="35"/>
      <c r="H103" s="35"/>
      <c r="I103" s="139"/>
      <c r="J103" s="35"/>
      <c r="K103" s="35"/>
      <c r="L103" s="39"/>
      <c r="M103" s="197"/>
      <c r="N103" s="75"/>
      <c r="O103" s="75"/>
      <c r="P103" s="75"/>
      <c r="Q103" s="75"/>
      <c r="R103" s="75"/>
      <c r="S103" s="75"/>
      <c r="T103" s="76"/>
      <c r="AT103" s="13" t="s">
        <v>140</v>
      </c>
      <c r="AU103" s="13" t="s">
        <v>73</v>
      </c>
    </row>
    <row r="104" s="10" customFormat="1">
      <c r="B104" s="208"/>
      <c r="C104" s="209"/>
      <c r="D104" s="195" t="s">
        <v>142</v>
      </c>
      <c r="E104" s="210" t="s">
        <v>1</v>
      </c>
      <c r="F104" s="211" t="s">
        <v>361</v>
      </c>
      <c r="G104" s="209"/>
      <c r="H104" s="212">
        <v>13.6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142</v>
      </c>
      <c r="AU104" s="218" t="s">
        <v>73</v>
      </c>
      <c r="AV104" s="10" t="s">
        <v>82</v>
      </c>
      <c r="AW104" s="10" t="s">
        <v>35</v>
      </c>
      <c r="AX104" s="10" t="s">
        <v>73</v>
      </c>
      <c r="AY104" s="218" t="s">
        <v>138</v>
      </c>
    </row>
    <row r="105" s="10" customFormat="1">
      <c r="B105" s="208"/>
      <c r="C105" s="209"/>
      <c r="D105" s="195" t="s">
        <v>142</v>
      </c>
      <c r="E105" s="210" t="s">
        <v>1</v>
      </c>
      <c r="F105" s="211" t="s">
        <v>362</v>
      </c>
      <c r="G105" s="209"/>
      <c r="H105" s="212">
        <v>13.6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142</v>
      </c>
      <c r="AU105" s="218" t="s">
        <v>73</v>
      </c>
      <c r="AV105" s="10" t="s">
        <v>82</v>
      </c>
      <c r="AW105" s="10" t="s">
        <v>35</v>
      </c>
      <c r="AX105" s="10" t="s">
        <v>73</v>
      </c>
      <c r="AY105" s="218" t="s">
        <v>138</v>
      </c>
    </row>
    <row r="106" s="10" customFormat="1">
      <c r="B106" s="208"/>
      <c r="C106" s="209"/>
      <c r="D106" s="195" t="s">
        <v>142</v>
      </c>
      <c r="E106" s="210" t="s">
        <v>1</v>
      </c>
      <c r="F106" s="211" t="s">
        <v>363</v>
      </c>
      <c r="G106" s="209"/>
      <c r="H106" s="212">
        <v>6.5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142</v>
      </c>
      <c r="AU106" s="218" t="s">
        <v>73</v>
      </c>
      <c r="AV106" s="10" t="s">
        <v>82</v>
      </c>
      <c r="AW106" s="10" t="s">
        <v>35</v>
      </c>
      <c r="AX106" s="10" t="s">
        <v>73</v>
      </c>
      <c r="AY106" s="218" t="s">
        <v>138</v>
      </c>
    </row>
    <row r="107" s="11" customFormat="1">
      <c r="B107" s="219"/>
      <c r="C107" s="220"/>
      <c r="D107" s="195" t="s">
        <v>142</v>
      </c>
      <c r="E107" s="221" t="s">
        <v>1</v>
      </c>
      <c r="F107" s="222" t="s">
        <v>146</v>
      </c>
      <c r="G107" s="220"/>
      <c r="H107" s="223">
        <v>33.700000000000003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142</v>
      </c>
      <c r="AU107" s="229" t="s">
        <v>73</v>
      </c>
      <c r="AV107" s="11" t="s">
        <v>137</v>
      </c>
      <c r="AW107" s="11" t="s">
        <v>35</v>
      </c>
      <c r="AX107" s="11" t="s">
        <v>80</v>
      </c>
      <c r="AY107" s="229" t="s">
        <v>138</v>
      </c>
    </row>
    <row r="108" s="1" customFormat="1" ht="22.5" customHeight="1">
      <c r="B108" s="34"/>
      <c r="C108" s="183" t="s">
        <v>192</v>
      </c>
      <c r="D108" s="183" t="s">
        <v>132</v>
      </c>
      <c r="E108" s="184" t="s">
        <v>364</v>
      </c>
      <c r="F108" s="185" t="s">
        <v>365</v>
      </c>
      <c r="G108" s="186" t="s">
        <v>208</v>
      </c>
      <c r="H108" s="187">
        <v>26</v>
      </c>
      <c r="I108" s="188"/>
      <c r="J108" s="189">
        <f>ROUND(I108*H108,2)</f>
        <v>0</v>
      </c>
      <c r="K108" s="185" t="s">
        <v>136</v>
      </c>
      <c r="L108" s="39"/>
      <c r="M108" s="190" t="s">
        <v>1</v>
      </c>
      <c r="N108" s="191" t="s">
        <v>44</v>
      </c>
      <c r="O108" s="75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AR108" s="13" t="s">
        <v>137</v>
      </c>
      <c r="AT108" s="13" t="s">
        <v>132</v>
      </c>
      <c r="AU108" s="13" t="s">
        <v>73</v>
      </c>
      <c r="AY108" s="13" t="s">
        <v>138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13" t="s">
        <v>80</v>
      </c>
      <c r="BK108" s="194">
        <f>ROUND(I108*H108,2)</f>
        <v>0</v>
      </c>
      <c r="BL108" s="13" t="s">
        <v>137</v>
      </c>
      <c r="BM108" s="13" t="s">
        <v>366</v>
      </c>
    </row>
    <row r="109" s="1" customFormat="1">
      <c r="B109" s="34"/>
      <c r="C109" s="35"/>
      <c r="D109" s="195" t="s">
        <v>140</v>
      </c>
      <c r="E109" s="35"/>
      <c r="F109" s="196" t="s">
        <v>367</v>
      </c>
      <c r="G109" s="35"/>
      <c r="H109" s="35"/>
      <c r="I109" s="139"/>
      <c r="J109" s="35"/>
      <c r="K109" s="35"/>
      <c r="L109" s="39"/>
      <c r="M109" s="197"/>
      <c r="N109" s="75"/>
      <c r="O109" s="75"/>
      <c r="P109" s="75"/>
      <c r="Q109" s="75"/>
      <c r="R109" s="75"/>
      <c r="S109" s="75"/>
      <c r="T109" s="76"/>
      <c r="AT109" s="13" t="s">
        <v>140</v>
      </c>
      <c r="AU109" s="13" t="s">
        <v>73</v>
      </c>
    </row>
    <row r="110" s="1" customFormat="1" ht="22.5" customHeight="1">
      <c r="B110" s="34"/>
      <c r="C110" s="183" t="s">
        <v>199</v>
      </c>
      <c r="D110" s="183" t="s">
        <v>132</v>
      </c>
      <c r="E110" s="184" t="s">
        <v>368</v>
      </c>
      <c r="F110" s="185" t="s">
        <v>369</v>
      </c>
      <c r="G110" s="186" t="s">
        <v>166</v>
      </c>
      <c r="H110" s="187">
        <v>10.206</v>
      </c>
      <c r="I110" s="188"/>
      <c r="J110" s="189">
        <f>ROUND(I110*H110,2)</f>
        <v>0</v>
      </c>
      <c r="K110" s="185" t="s">
        <v>136</v>
      </c>
      <c r="L110" s="39"/>
      <c r="M110" s="190" t="s">
        <v>1</v>
      </c>
      <c r="N110" s="191" t="s">
        <v>44</v>
      </c>
      <c r="O110" s="75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13" t="s">
        <v>167</v>
      </c>
      <c r="AT110" s="13" t="s">
        <v>132</v>
      </c>
      <c r="AU110" s="13" t="s">
        <v>73</v>
      </c>
      <c r="AY110" s="13" t="s">
        <v>138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13" t="s">
        <v>80</v>
      </c>
      <c r="BK110" s="194">
        <f>ROUND(I110*H110,2)</f>
        <v>0</v>
      </c>
      <c r="BL110" s="13" t="s">
        <v>167</v>
      </c>
      <c r="BM110" s="13" t="s">
        <v>370</v>
      </c>
    </row>
    <row r="111" s="1" customFormat="1">
      <c r="B111" s="34"/>
      <c r="C111" s="35"/>
      <c r="D111" s="195" t="s">
        <v>140</v>
      </c>
      <c r="E111" s="35"/>
      <c r="F111" s="196" t="s">
        <v>371</v>
      </c>
      <c r="G111" s="35"/>
      <c r="H111" s="35"/>
      <c r="I111" s="139"/>
      <c r="J111" s="35"/>
      <c r="K111" s="35"/>
      <c r="L111" s="39"/>
      <c r="M111" s="197"/>
      <c r="N111" s="75"/>
      <c r="O111" s="75"/>
      <c r="P111" s="75"/>
      <c r="Q111" s="75"/>
      <c r="R111" s="75"/>
      <c r="S111" s="75"/>
      <c r="T111" s="76"/>
      <c r="AT111" s="13" t="s">
        <v>140</v>
      </c>
      <c r="AU111" s="13" t="s">
        <v>73</v>
      </c>
    </row>
    <row r="112" s="10" customFormat="1">
      <c r="B112" s="208"/>
      <c r="C112" s="209"/>
      <c r="D112" s="195" t="s">
        <v>142</v>
      </c>
      <c r="E112" s="210" t="s">
        <v>1</v>
      </c>
      <c r="F112" s="211" t="s">
        <v>372</v>
      </c>
      <c r="G112" s="209"/>
      <c r="H112" s="212">
        <v>10.206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142</v>
      </c>
      <c r="AU112" s="218" t="s">
        <v>73</v>
      </c>
      <c r="AV112" s="10" t="s">
        <v>82</v>
      </c>
      <c r="AW112" s="10" t="s">
        <v>35</v>
      </c>
      <c r="AX112" s="10" t="s">
        <v>80</v>
      </c>
      <c r="AY112" s="218" t="s">
        <v>138</v>
      </c>
    </row>
    <row r="113" s="1" customFormat="1" ht="22.5" customHeight="1">
      <c r="B113" s="34"/>
      <c r="C113" s="231" t="s">
        <v>205</v>
      </c>
      <c r="D113" s="231" t="s">
        <v>274</v>
      </c>
      <c r="E113" s="232" t="s">
        <v>373</v>
      </c>
      <c r="F113" s="233" t="s">
        <v>374</v>
      </c>
      <c r="G113" s="234" t="s">
        <v>175</v>
      </c>
      <c r="H113" s="235">
        <v>2</v>
      </c>
      <c r="I113" s="236"/>
      <c r="J113" s="237">
        <f>ROUND(I113*H113,2)</f>
        <v>0</v>
      </c>
      <c r="K113" s="233" t="s">
        <v>136</v>
      </c>
      <c r="L113" s="238"/>
      <c r="M113" s="239" t="s">
        <v>1</v>
      </c>
      <c r="N113" s="240" t="s">
        <v>44</v>
      </c>
      <c r="O113" s="75"/>
      <c r="P113" s="192">
        <f>O113*H113</f>
        <v>0</v>
      </c>
      <c r="Q113" s="192">
        <v>1.5549999999999999</v>
      </c>
      <c r="R113" s="192">
        <f>Q113*H113</f>
        <v>3.1099999999999999</v>
      </c>
      <c r="S113" s="192">
        <v>0</v>
      </c>
      <c r="T113" s="193">
        <f>S113*H113</f>
        <v>0</v>
      </c>
      <c r="AR113" s="13" t="s">
        <v>167</v>
      </c>
      <c r="AT113" s="13" t="s">
        <v>274</v>
      </c>
      <c r="AU113" s="13" t="s">
        <v>73</v>
      </c>
      <c r="AY113" s="13" t="s">
        <v>138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3" t="s">
        <v>80</v>
      </c>
      <c r="BK113" s="194">
        <f>ROUND(I113*H113,2)</f>
        <v>0</v>
      </c>
      <c r="BL113" s="13" t="s">
        <v>167</v>
      </c>
      <c r="BM113" s="13" t="s">
        <v>375</v>
      </c>
    </row>
    <row r="114" s="1" customFormat="1">
      <c r="B114" s="34"/>
      <c r="C114" s="35"/>
      <c r="D114" s="195" t="s">
        <v>140</v>
      </c>
      <c r="E114" s="35"/>
      <c r="F114" s="196" t="s">
        <v>374</v>
      </c>
      <c r="G114" s="35"/>
      <c r="H114" s="35"/>
      <c r="I114" s="139"/>
      <c r="J114" s="35"/>
      <c r="K114" s="35"/>
      <c r="L114" s="39"/>
      <c r="M114" s="197"/>
      <c r="N114" s="75"/>
      <c r="O114" s="75"/>
      <c r="P114" s="75"/>
      <c r="Q114" s="75"/>
      <c r="R114" s="75"/>
      <c r="S114" s="75"/>
      <c r="T114" s="76"/>
      <c r="AT114" s="13" t="s">
        <v>140</v>
      </c>
      <c r="AU114" s="13" t="s">
        <v>73</v>
      </c>
    </row>
    <row r="115" s="1" customFormat="1" ht="22.5" customHeight="1">
      <c r="B115" s="34"/>
      <c r="C115" s="231" t="s">
        <v>212</v>
      </c>
      <c r="D115" s="231" t="s">
        <v>274</v>
      </c>
      <c r="E115" s="232" t="s">
        <v>376</v>
      </c>
      <c r="F115" s="233" t="s">
        <v>377</v>
      </c>
      <c r="G115" s="234" t="s">
        <v>175</v>
      </c>
      <c r="H115" s="235">
        <v>4</v>
      </c>
      <c r="I115" s="236"/>
      <c r="J115" s="237">
        <f>ROUND(I115*H115,2)</f>
        <v>0</v>
      </c>
      <c r="K115" s="233" t="s">
        <v>136</v>
      </c>
      <c r="L115" s="238"/>
      <c r="M115" s="239" t="s">
        <v>1</v>
      </c>
      <c r="N115" s="240" t="s">
        <v>44</v>
      </c>
      <c r="O115" s="75"/>
      <c r="P115" s="192">
        <f>O115*H115</f>
        <v>0</v>
      </c>
      <c r="Q115" s="192">
        <v>0.71499999999999997</v>
      </c>
      <c r="R115" s="192">
        <f>Q115*H115</f>
        <v>2.8599999999999999</v>
      </c>
      <c r="S115" s="192">
        <v>0</v>
      </c>
      <c r="T115" s="193">
        <f>S115*H115</f>
        <v>0</v>
      </c>
      <c r="AR115" s="13" t="s">
        <v>167</v>
      </c>
      <c r="AT115" s="13" t="s">
        <v>274</v>
      </c>
      <c r="AU115" s="13" t="s">
        <v>73</v>
      </c>
      <c r="AY115" s="13" t="s">
        <v>138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3" t="s">
        <v>80</v>
      </c>
      <c r="BK115" s="194">
        <f>ROUND(I115*H115,2)</f>
        <v>0</v>
      </c>
      <c r="BL115" s="13" t="s">
        <v>167</v>
      </c>
      <c r="BM115" s="13" t="s">
        <v>378</v>
      </c>
    </row>
    <row r="116" s="1" customFormat="1">
      <c r="B116" s="34"/>
      <c r="C116" s="35"/>
      <c r="D116" s="195" t="s">
        <v>140</v>
      </c>
      <c r="E116" s="35"/>
      <c r="F116" s="196" t="s">
        <v>377</v>
      </c>
      <c r="G116" s="35"/>
      <c r="H116" s="35"/>
      <c r="I116" s="139"/>
      <c r="J116" s="35"/>
      <c r="K116" s="35"/>
      <c r="L116" s="39"/>
      <c r="M116" s="197"/>
      <c r="N116" s="75"/>
      <c r="O116" s="75"/>
      <c r="P116" s="75"/>
      <c r="Q116" s="75"/>
      <c r="R116" s="75"/>
      <c r="S116" s="75"/>
      <c r="T116" s="76"/>
      <c r="AT116" s="13" t="s">
        <v>140</v>
      </c>
      <c r="AU116" s="13" t="s">
        <v>73</v>
      </c>
    </row>
    <row r="117" s="1" customFormat="1" ht="22.5" customHeight="1">
      <c r="B117" s="34"/>
      <c r="C117" s="231" t="s">
        <v>218</v>
      </c>
      <c r="D117" s="231" t="s">
        <v>274</v>
      </c>
      <c r="E117" s="232" t="s">
        <v>379</v>
      </c>
      <c r="F117" s="233" t="s">
        <v>380</v>
      </c>
      <c r="G117" s="234" t="s">
        <v>166</v>
      </c>
      <c r="H117" s="235">
        <v>4.0439999999999996</v>
      </c>
      <c r="I117" s="236"/>
      <c r="J117" s="237">
        <f>ROUND(I117*H117,2)</f>
        <v>0</v>
      </c>
      <c r="K117" s="233" t="s">
        <v>136</v>
      </c>
      <c r="L117" s="238"/>
      <c r="M117" s="239" t="s">
        <v>1</v>
      </c>
      <c r="N117" s="240" t="s">
        <v>44</v>
      </c>
      <c r="O117" s="75"/>
      <c r="P117" s="192">
        <f>O117*H117</f>
        <v>0</v>
      </c>
      <c r="Q117" s="192">
        <v>1</v>
      </c>
      <c r="R117" s="192">
        <f>Q117*H117</f>
        <v>4.0439999999999996</v>
      </c>
      <c r="S117" s="192">
        <v>0</v>
      </c>
      <c r="T117" s="193">
        <f>S117*H117</f>
        <v>0</v>
      </c>
      <c r="AR117" s="13" t="s">
        <v>167</v>
      </c>
      <c r="AT117" s="13" t="s">
        <v>274</v>
      </c>
      <c r="AU117" s="13" t="s">
        <v>73</v>
      </c>
      <c r="AY117" s="13" t="s">
        <v>138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3" t="s">
        <v>80</v>
      </c>
      <c r="BK117" s="194">
        <f>ROUND(I117*H117,2)</f>
        <v>0</v>
      </c>
      <c r="BL117" s="13" t="s">
        <v>167</v>
      </c>
      <c r="BM117" s="13" t="s">
        <v>381</v>
      </c>
    </row>
    <row r="118" s="1" customFormat="1">
      <c r="B118" s="34"/>
      <c r="C118" s="35"/>
      <c r="D118" s="195" t="s">
        <v>140</v>
      </c>
      <c r="E118" s="35"/>
      <c r="F118" s="196" t="s">
        <v>380</v>
      </c>
      <c r="G118" s="35"/>
      <c r="H118" s="35"/>
      <c r="I118" s="139"/>
      <c r="J118" s="35"/>
      <c r="K118" s="35"/>
      <c r="L118" s="39"/>
      <c r="M118" s="197"/>
      <c r="N118" s="75"/>
      <c r="O118" s="75"/>
      <c r="P118" s="75"/>
      <c r="Q118" s="75"/>
      <c r="R118" s="75"/>
      <c r="S118" s="75"/>
      <c r="T118" s="76"/>
      <c r="AT118" s="13" t="s">
        <v>140</v>
      </c>
      <c r="AU118" s="13" t="s">
        <v>73</v>
      </c>
    </row>
    <row r="119" s="1" customFormat="1" ht="22.5" customHeight="1">
      <c r="B119" s="34"/>
      <c r="C119" s="231" t="s">
        <v>224</v>
      </c>
      <c r="D119" s="231" t="s">
        <v>274</v>
      </c>
      <c r="E119" s="232" t="s">
        <v>382</v>
      </c>
      <c r="F119" s="233" t="s">
        <v>383</v>
      </c>
      <c r="G119" s="234" t="s">
        <v>166</v>
      </c>
      <c r="H119" s="235">
        <v>4.0439999999999996</v>
      </c>
      <c r="I119" s="236"/>
      <c r="J119" s="237">
        <f>ROUND(I119*H119,2)</f>
        <v>0</v>
      </c>
      <c r="K119" s="233" t="s">
        <v>136</v>
      </c>
      <c r="L119" s="238"/>
      <c r="M119" s="239" t="s">
        <v>1</v>
      </c>
      <c r="N119" s="240" t="s">
        <v>44</v>
      </c>
      <c r="O119" s="75"/>
      <c r="P119" s="192">
        <f>O119*H119</f>
        <v>0</v>
      </c>
      <c r="Q119" s="192">
        <v>1</v>
      </c>
      <c r="R119" s="192">
        <f>Q119*H119</f>
        <v>4.0439999999999996</v>
      </c>
      <c r="S119" s="192">
        <v>0</v>
      </c>
      <c r="T119" s="193">
        <f>S119*H119</f>
        <v>0</v>
      </c>
      <c r="AR119" s="13" t="s">
        <v>167</v>
      </c>
      <c r="AT119" s="13" t="s">
        <v>274</v>
      </c>
      <c r="AU119" s="13" t="s">
        <v>73</v>
      </c>
      <c r="AY119" s="13" t="s">
        <v>138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13" t="s">
        <v>80</v>
      </c>
      <c r="BK119" s="194">
        <f>ROUND(I119*H119,2)</f>
        <v>0</v>
      </c>
      <c r="BL119" s="13" t="s">
        <v>167</v>
      </c>
      <c r="BM119" s="13" t="s">
        <v>384</v>
      </c>
    </row>
    <row r="120" s="1" customFormat="1">
      <c r="B120" s="34"/>
      <c r="C120" s="35"/>
      <c r="D120" s="195" t="s">
        <v>140</v>
      </c>
      <c r="E120" s="35"/>
      <c r="F120" s="196" t="s">
        <v>383</v>
      </c>
      <c r="G120" s="35"/>
      <c r="H120" s="35"/>
      <c r="I120" s="139"/>
      <c r="J120" s="35"/>
      <c r="K120" s="35"/>
      <c r="L120" s="39"/>
      <c r="M120" s="197"/>
      <c r="N120" s="75"/>
      <c r="O120" s="75"/>
      <c r="P120" s="75"/>
      <c r="Q120" s="75"/>
      <c r="R120" s="75"/>
      <c r="S120" s="75"/>
      <c r="T120" s="76"/>
      <c r="AT120" s="13" t="s">
        <v>140</v>
      </c>
      <c r="AU120" s="13" t="s">
        <v>73</v>
      </c>
    </row>
    <row r="121" s="1" customFormat="1" ht="22.5" customHeight="1">
      <c r="B121" s="34"/>
      <c r="C121" s="231" t="s">
        <v>230</v>
      </c>
      <c r="D121" s="231" t="s">
        <v>274</v>
      </c>
      <c r="E121" s="232" t="s">
        <v>385</v>
      </c>
      <c r="F121" s="233" t="s">
        <v>386</v>
      </c>
      <c r="G121" s="234" t="s">
        <v>166</v>
      </c>
      <c r="H121" s="235">
        <v>4.0439999999999996</v>
      </c>
      <c r="I121" s="236"/>
      <c r="J121" s="237">
        <f>ROUND(I121*H121,2)</f>
        <v>0</v>
      </c>
      <c r="K121" s="233" t="s">
        <v>136</v>
      </c>
      <c r="L121" s="238"/>
      <c r="M121" s="239" t="s">
        <v>1</v>
      </c>
      <c r="N121" s="240" t="s">
        <v>44</v>
      </c>
      <c r="O121" s="75"/>
      <c r="P121" s="192">
        <f>O121*H121</f>
        <v>0</v>
      </c>
      <c r="Q121" s="192">
        <v>1</v>
      </c>
      <c r="R121" s="192">
        <f>Q121*H121</f>
        <v>4.0439999999999996</v>
      </c>
      <c r="S121" s="192">
        <v>0</v>
      </c>
      <c r="T121" s="193">
        <f>S121*H121</f>
        <v>0</v>
      </c>
      <c r="AR121" s="13" t="s">
        <v>167</v>
      </c>
      <c r="AT121" s="13" t="s">
        <v>274</v>
      </c>
      <c r="AU121" s="13" t="s">
        <v>73</v>
      </c>
      <c r="AY121" s="13" t="s">
        <v>138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3" t="s">
        <v>80</v>
      </c>
      <c r="BK121" s="194">
        <f>ROUND(I121*H121,2)</f>
        <v>0</v>
      </c>
      <c r="BL121" s="13" t="s">
        <v>167</v>
      </c>
      <c r="BM121" s="13" t="s">
        <v>387</v>
      </c>
    </row>
    <row r="122" s="1" customFormat="1">
      <c r="B122" s="34"/>
      <c r="C122" s="35"/>
      <c r="D122" s="195" t="s">
        <v>140</v>
      </c>
      <c r="E122" s="35"/>
      <c r="F122" s="196" t="s">
        <v>386</v>
      </c>
      <c r="G122" s="35"/>
      <c r="H122" s="35"/>
      <c r="I122" s="139"/>
      <c r="J122" s="35"/>
      <c r="K122" s="35"/>
      <c r="L122" s="39"/>
      <c r="M122" s="197"/>
      <c r="N122" s="75"/>
      <c r="O122" s="75"/>
      <c r="P122" s="75"/>
      <c r="Q122" s="75"/>
      <c r="R122" s="75"/>
      <c r="S122" s="75"/>
      <c r="T122" s="76"/>
      <c r="AT122" s="13" t="s">
        <v>140</v>
      </c>
      <c r="AU122" s="13" t="s">
        <v>73</v>
      </c>
    </row>
    <row r="123" s="1" customFormat="1" ht="22.5" customHeight="1">
      <c r="B123" s="34"/>
      <c r="C123" s="231" t="s">
        <v>236</v>
      </c>
      <c r="D123" s="231" t="s">
        <v>274</v>
      </c>
      <c r="E123" s="232" t="s">
        <v>388</v>
      </c>
      <c r="F123" s="233" t="s">
        <v>389</v>
      </c>
      <c r="G123" s="234" t="s">
        <v>208</v>
      </c>
      <c r="H123" s="235">
        <v>26</v>
      </c>
      <c r="I123" s="236"/>
      <c r="J123" s="237">
        <f>ROUND(I123*H123,2)</f>
        <v>0</v>
      </c>
      <c r="K123" s="233" t="s">
        <v>136</v>
      </c>
      <c r="L123" s="238"/>
      <c r="M123" s="239" t="s">
        <v>1</v>
      </c>
      <c r="N123" s="240" t="s">
        <v>44</v>
      </c>
      <c r="O123" s="75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AR123" s="13" t="s">
        <v>167</v>
      </c>
      <c r="AT123" s="13" t="s">
        <v>274</v>
      </c>
      <c r="AU123" s="13" t="s">
        <v>73</v>
      </c>
      <c r="AY123" s="13" t="s">
        <v>138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3" t="s">
        <v>80</v>
      </c>
      <c r="BK123" s="194">
        <f>ROUND(I123*H123,2)</f>
        <v>0</v>
      </c>
      <c r="BL123" s="13" t="s">
        <v>167</v>
      </c>
      <c r="BM123" s="13" t="s">
        <v>390</v>
      </c>
    </row>
    <row r="124" s="1" customFormat="1">
      <c r="B124" s="34"/>
      <c r="C124" s="35"/>
      <c r="D124" s="195" t="s">
        <v>140</v>
      </c>
      <c r="E124" s="35"/>
      <c r="F124" s="196" t="s">
        <v>389</v>
      </c>
      <c r="G124" s="35"/>
      <c r="H124" s="35"/>
      <c r="I124" s="139"/>
      <c r="J124" s="35"/>
      <c r="K124" s="35"/>
      <c r="L124" s="39"/>
      <c r="M124" s="241"/>
      <c r="N124" s="242"/>
      <c r="O124" s="242"/>
      <c r="P124" s="242"/>
      <c r="Q124" s="242"/>
      <c r="R124" s="242"/>
      <c r="S124" s="242"/>
      <c r="T124" s="243"/>
      <c r="AT124" s="13" t="s">
        <v>140</v>
      </c>
      <c r="AU124" s="13" t="s">
        <v>73</v>
      </c>
    </row>
    <row r="125" s="1" customFormat="1" ht="6.96" customHeight="1">
      <c r="B125" s="53"/>
      <c r="C125" s="54"/>
      <c r="D125" s="54"/>
      <c r="E125" s="54"/>
      <c r="F125" s="54"/>
      <c r="G125" s="54"/>
      <c r="H125" s="54"/>
      <c r="I125" s="163"/>
      <c r="J125" s="54"/>
      <c r="K125" s="54"/>
      <c r="L125" s="39"/>
    </row>
  </sheetData>
  <sheetProtection sheet="1" autoFilter="0" formatColumns="0" formatRows="0" objects="1" scenarios="1" spinCount="100000" saltValue="l2Lue8he4dPqJSP/bTGfDJaETgr8LJS914BwspZqPYZkTn7fkDZKO9MN9Ylwz9BPOVG3mv1yXLRrlwMbSv2I1Q==" hashValue="giJr8ZV8pLn/RnqtLXdkoAJxKfgY9vSUp+UZQA3Sie2fJ+06Bd3dfDPHZJp0VFXZOFU6A2LOjDTCxfIcs7Wgwg==" algorithmName="SHA-512" password="CC35"/>
  <autoFilter ref="C84:K1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99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82</v>
      </c>
    </row>
    <row r="4" ht="24.96" customHeight="1">
      <c r="B4" s="16"/>
      <c r="D4" s="136" t="s">
        <v>109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7" t="s">
        <v>16</v>
      </c>
      <c r="L6" s="16"/>
    </row>
    <row r="7" ht="16.5" customHeight="1">
      <c r="B7" s="16"/>
      <c r="E7" s="138" t="str">
        <f>'Rekapitulace stavby'!K6</f>
        <v>Čištění kolejového lože a oprava GPK v úseku Ovesné Kladruby - Teplá</v>
      </c>
      <c r="F7" s="137"/>
      <c r="G7" s="137"/>
      <c r="H7" s="137"/>
      <c r="L7" s="16"/>
    </row>
    <row r="8" ht="12" customHeight="1">
      <c r="B8" s="16"/>
      <c r="D8" s="137" t="s">
        <v>110</v>
      </c>
      <c r="L8" s="16"/>
    </row>
    <row r="9" s="1" customFormat="1" ht="16.5" customHeight="1">
      <c r="B9" s="39"/>
      <c r="E9" s="138" t="s">
        <v>391</v>
      </c>
      <c r="F9" s="1"/>
      <c r="G9" s="1"/>
      <c r="H9" s="1"/>
      <c r="I9" s="139"/>
      <c r="L9" s="39"/>
    </row>
    <row r="10" s="1" customFormat="1" ht="12" customHeight="1">
      <c r="B10" s="39"/>
      <c r="D10" s="137" t="s">
        <v>112</v>
      </c>
      <c r="I10" s="139"/>
      <c r="L10" s="39"/>
    </row>
    <row r="11" s="1" customFormat="1" ht="36.96" customHeight="1">
      <c r="B11" s="39"/>
      <c r="E11" s="140" t="s">
        <v>392</v>
      </c>
      <c r="F11" s="1"/>
      <c r="G11" s="1"/>
      <c r="H11" s="1"/>
      <c r="I11" s="139"/>
      <c r="L11" s="39"/>
    </row>
    <row r="12" s="1" customFormat="1">
      <c r="B12" s="39"/>
      <c r="I12" s="139"/>
      <c r="L12" s="39"/>
    </row>
    <row r="13" s="1" customFormat="1" ht="12" customHeight="1">
      <c r="B13" s="39"/>
      <c r="D13" s="137" t="s">
        <v>18</v>
      </c>
      <c r="F13" s="13" t="s">
        <v>1</v>
      </c>
      <c r="I13" s="141" t="s">
        <v>19</v>
      </c>
      <c r="J13" s="13" t="s">
        <v>1</v>
      </c>
      <c r="L13" s="39"/>
    </row>
    <row r="14" s="1" customFormat="1" ht="12" customHeight="1">
      <c r="B14" s="39"/>
      <c r="D14" s="137" t="s">
        <v>20</v>
      </c>
      <c r="F14" s="13" t="s">
        <v>21</v>
      </c>
      <c r="I14" s="141" t="s">
        <v>22</v>
      </c>
      <c r="J14" s="142" t="str">
        <f>'Rekapitulace stavby'!AN8</f>
        <v>29. 1. 2019</v>
      </c>
      <c r="L14" s="39"/>
    </row>
    <row r="15" s="1" customFormat="1" ht="10.8" customHeight="1">
      <c r="B15" s="39"/>
      <c r="I15" s="139"/>
      <c r="L15" s="39"/>
    </row>
    <row r="16" s="1" customFormat="1" ht="12" customHeight="1">
      <c r="B16" s="39"/>
      <c r="D16" s="137" t="s">
        <v>24</v>
      </c>
      <c r="I16" s="141" t="s">
        <v>25</v>
      </c>
      <c r="J16" s="13" t="s">
        <v>26</v>
      </c>
      <c r="L16" s="39"/>
    </row>
    <row r="17" s="1" customFormat="1" ht="18" customHeight="1">
      <c r="B17" s="39"/>
      <c r="E17" s="13" t="s">
        <v>28</v>
      </c>
      <c r="I17" s="141" t="s">
        <v>29</v>
      </c>
      <c r="J17" s="13" t="s">
        <v>30</v>
      </c>
      <c r="L17" s="39"/>
    </row>
    <row r="18" s="1" customFormat="1" ht="6.96" customHeight="1">
      <c r="B18" s="39"/>
      <c r="I18" s="139"/>
      <c r="L18" s="39"/>
    </row>
    <row r="19" s="1" customFormat="1" ht="12" customHeight="1">
      <c r="B19" s="39"/>
      <c r="D19" s="137" t="s">
        <v>31</v>
      </c>
      <c r="I19" s="141" t="s">
        <v>25</v>
      </c>
      <c r="J19" s="29" t="str">
        <f>'Rekapitulace stavby'!AN13</f>
        <v>Vyplň údaj</v>
      </c>
      <c r="L19" s="39"/>
    </row>
    <row r="20" s="1" customFormat="1" ht="18" customHeight="1">
      <c r="B20" s="39"/>
      <c r="E20" s="29" t="str">
        <f>'Rekapitulace stavby'!E14</f>
        <v>Vyplň údaj</v>
      </c>
      <c r="F20" s="13"/>
      <c r="G20" s="13"/>
      <c r="H20" s="13"/>
      <c r="I20" s="141" t="s">
        <v>29</v>
      </c>
      <c r="J20" s="29" t="str">
        <f>'Rekapitulace stavby'!AN14</f>
        <v>Vyplň údaj</v>
      </c>
      <c r="L20" s="39"/>
    </row>
    <row r="21" s="1" customFormat="1" ht="6.96" customHeight="1">
      <c r="B21" s="39"/>
      <c r="I21" s="139"/>
      <c r="L21" s="39"/>
    </row>
    <row r="22" s="1" customFormat="1" ht="12" customHeight="1">
      <c r="B22" s="39"/>
      <c r="D22" s="137" t="s">
        <v>33</v>
      </c>
      <c r="I22" s="141" t="s">
        <v>25</v>
      </c>
      <c r="J22" s="13" t="str">
        <f>IF('Rekapitulace stavby'!AN16="","",'Rekapitulace stavby'!AN16)</f>
        <v/>
      </c>
      <c r="L22" s="39"/>
    </row>
    <row r="23" s="1" customFormat="1" ht="18" customHeight="1">
      <c r="B23" s="39"/>
      <c r="E23" s="13" t="str">
        <f>IF('Rekapitulace stavby'!E17="","",'Rekapitulace stavby'!E17)</f>
        <v xml:space="preserve"> </v>
      </c>
      <c r="I23" s="141" t="s">
        <v>29</v>
      </c>
      <c r="J23" s="13" t="str">
        <f>IF('Rekapitulace stavby'!AN17="","",'Rekapitulace stavby'!AN17)</f>
        <v/>
      </c>
      <c r="L23" s="39"/>
    </row>
    <row r="24" s="1" customFormat="1" ht="6.96" customHeight="1">
      <c r="B24" s="39"/>
      <c r="I24" s="139"/>
      <c r="L24" s="39"/>
    </row>
    <row r="25" s="1" customFormat="1" ht="12" customHeight="1">
      <c r="B25" s="39"/>
      <c r="D25" s="137" t="s">
        <v>36</v>
      </c>
      <c r="I25" s="141" t="s">
        <v>25</v>
      </c>
      <c r="J25" s="13" t="s">
        <v>1</v>
      </c>
      <c r="L25" s="39"/>
    </row>
    <row r="26" s="1" customFormat="1" ht="18" customHeight="1">
      <c r="B26" s="39"/>
      <c r="E26" s="13" t="s">
        <v>37</v>
      </c>
      <c r="I26" s="141" t="s">
        <v>29</v>
      </c>
      <c r="J26" s="13" t="s">
        <v>1</v>
      </c>
      <c r="L26" s="39"/>
    </row>
    <row r="27" s="1" customFormat="1" ht="6.96" customHeight="1">
      <c r="B27" s="39"/>
      <c r="I27" s="139"/>
      <c r="L27" s="39"/>
    </row>
    <row r="28" s="1" customFormat="1" ht="12" customHeight="1">
      <c r="B28" s="39"/>
      <c r="D28" s="137" t="s">
        <v>38</v>
      </c>
      <c r="I28" s="139"/>
      <c r="L28" s="39"/>
    </row>
    <row r="29" s="7" customFormat="1" ht="16.5" customHeight="1">
      <c r="B29" s="143"/>
      <c r="E29" s="144" t="s">
        <v>1</v>
      </c>
      <c r="F29" s="144"/>
      <c r="G29" s="144"/>
      <c r="H29" s="144"/>
      <c r="I29" s="145"/>
      <c r="L29" s="143"/>
    </row>
    <row r="30" s="1" customFormat="1" ht="6.96" customHeight="1">
      <c r="B30" s="39"/>
      <c r="I30" s="139"/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46"/>
      <c r="J31" s="67"/>
      <c r="K31" s="67"/>
      <c r="L31" s="39"/>
    </row>
    <row r="32" s="1" customFormat="1" ht="25.44" customHeight="1">
      <c r="B32" s="39"/>
      <c r="D32" s="147" t="s">
        <v>39</v>
      </c>
      <c r="I32" s="139"/>
      <c r="J32" s="148">
        <f>ROUND(J85, 2)</f>
        <v>0</v>
      </c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6"/>
      <c r="J33" s="67"/>
      <c r="K33" s="67"/>
      <c r="L33" s="39"/>
    </row>
    <row r="34" s="1" customFormat="1" ht="14.4" customHeight="1">
      <c r="B34" s="39"/>
      <c r="F34" s="149" t="s">
        <v>41</v>
      </c>
      <c r="I34" s="150" t="s">
        <v>40</v>
      </c>
      <c r="J34" s="149" t="s">
        <v>42</v>
      </c>
      <c r="L34" s="39"/>
    </row>
    <row r="35" s="1" customFormat="1" ht="14.4" customHeight="1">
      <c r="B35" s="39"/>
      <c r="D35" s="137" t="s">
        <v>43</v>
      </c>
      <c r="E35" s="137" t="s">
        <v>44</v>
      </c>
      <c r="F35" s="151">
        <f>ROUND((SUM(BE85:BE183)),  2)</f>
        <v>0</v>
      </c>
      <c r="I35" s="152">
        <v>0.20999999999999999</v>
      </c>
      <c r="J35" s="151">
        <f>ROUND(((SUM(BE85:BE183))*I35),  2)</f>
        <v>0</v>
      </c>
      <c r="L35" s="39"/>
    </row>
    <row r="36" s="1" customFormat="1" ht="14.4" customHeight="1">
      <c r="B36" s="39"/>
      <c r="E36" s="137" t="s">
        <v>45</v>
      </c>
      <c r="F36" s="151">
        <f>ROUND((SUM(BF85:BF183)),  2)</f>
        <v>0</v>
      </c>
      <c r="I36" s="152">
        <v>0.14999999999999999</v>
      </c>
      <c r="J36" s="151">
        <f>ROUND(((SUM(BF85:BF183))*I36),  2)</f>
        <v>0</v>
      </c>
      <c r="L36" s="39"/>
    </row>
    <row r="37" hidden="1" s="1" customFormat="1" ht="14.4" customHeight="1">
      <c r="B37" s="39"/>
      <c r="E37" s="137" t="s">
        <v>46</v>
      </c>
      <c r="F37" s="151">
        <f>ROUND((SUM(BG85:BG183)),  2)</f>
        <v>0</v>
      </c>
      <c r="I37" s="152">
        <v>0.20999999999999999</v>
      </c>
      <c r="J37" s="151">
        <f>0</f>
        <v>0</v>
      </c>
      <c r="L37" s="39"/>
    </row>
    <row r="38" hidden="1" s="1" customFormat="1" ht="14.4" customHeight="1">
      <c r="B38" s="39"/>
      <c r="E38" s="137" t="s">
        <v>47</v>
      </c>
      <c r="F38" s="151">
        <f>ROUND((SUM(BH85:BH183)),  2)</f>
        <v>0</v>
      </c>
      <c r="I38" s="152">
        <v>0.14999999999999999</v>
      </c>
      <c r="J38" s="151">
        <f>0</f>
        <v>0</v>
      </c>
      <c r="L38" s="39"/>
    </row>
    <row r="39" hidden="1" s="1" customFormat="1" ht="14.4" customHeight="1">
      <c r="B39" s="39"/>
      <c r="E39" s="137" t="s">
        <v>48</v>
      </c>
      <c r="F39" s="151">
        <f>ROUND((SUM(BI85:BI183)),  2)</f>
        <v>0</v>
      </c>
      <c r="I39" s="152">
        <v>0</v>
      </c>
      <c r="J39" s="151">
        <f>0</f>
        <v>0</v>
      </c>
      <c r="L39" s="39"/>
    </row>
    <row r="40" s="1" customFormat="1" ht="6.96" customHeight="1">
      <c r="B40" s="39"/>
      <c r="I40" s="139"/>
      <c r="L40" s="39"/>
    </row>
    <row r="41" s="1" customFormat="1" ht="25.44" customHeight="1">
      <c r="B41" s="39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8"/>
      <c r="J41" s="159">
        <f>SUM(J32:J39)</f>
        <v>0</v>
      </c>
      <c r="K41" s="160"/>
      <c r="L41" s="39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39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39"/>
    </row>
    <row r="47" s="1" customFormat="1" ht="24.96" customHeight="1">
      <c r="B47" s="34"/>
      <c r="C47" s="19" t="s">
        <v>114</v>
      </c>
      <c r="D47" s="35"/>
      <c r="E47" s="35"/>
      <c r="F47" s="35"/>
      <c r="G47" s="35"/>
      <c r="H47" s="35"/>
      <c r="I47" s="139"/>
      <c r="J47" s="35"/>
      <c r="K47" s="35"/>
      <c r="L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39"/>
      <c r="J48" s="35"/>
      <c r="K48" s="35"/>
      <c r="L48" s="39"/>
    </row>
    <row r="49" s="1" customFormat="1" ht="12" customHeight="1">
      <c r="B49" s="34"/>
      <c r="C49" s="28" t="s">
        <v>16</v>
      </c>
      <c r="D49" s="35"/>
      <c r="E49" s="35"/>
      <c r="F49" s="35"/>
      <c r="G49" s="35"/>
      <c r="H49" s="35"/>
      <c r="I49" s="139"/>
      <c r="J49" s="35"/>
      <c r="K49" s="35"/>
      <c r="L49" s="39"/>
    </row>
    <row r="50" s="1" customFormat="1" ht="16.5" customHeight="1">
      <c r="B50" s="34"/>
      <c r="C50" s="35"/>
      <c r="D50" s="35"/>
      <c r="E50" s="167" t="str">
        <f>E7</f>
        <v>Čištění kolejového lože a oprava GPK v úseku Ovesné Kladruby - Teplá</v>
      </c>
      <c r="F50" s="28"/>
      <c r="G50" s="28"/>
      <c r="H50" s="28"/>
      <c r="I50" s="139"/>
      <c r="J50" s="35"/>
      <c r="K50" s="35"/>
      <c r="L50" s="39"/>
    </row>
    <row r="51" ht="12" customHeight="1">
      <c r="B51" s="17"/>
      <c r="C51" s="28" t="s">
        <v>110</v>
      </c>
      <c r="D51" s="18"/>
      <c r="E51" s="18"/>
      <c r="F51" s="18"/>
      <c r="G51" s="18"/>
      <c r="H51" s="18"/>
      <c r="I51" s="132"/>
      <c r="J51" s="18"/>
      <c r="K51" s="18"/>
      <c r="L51" s="16"/>
    </row>
    <row r="52" s="1" customFormat="1" ht="16.5" customHeight="1">
      <c r="B52" s="34"/>
      <c r="C52" s="35"/>
      <c r="D52" s="35"/>
      <c r="E52" s="167" t="s">
        <v>391</v>
      </c>
      <c r="F52" s="35"/>
      <c r="G52" s="35"/>
      <c r="H52" s="35"/>
      <c r="I52" s="139"/>
      <c r="J52" s="35"/>
      <c r="K52" s="35"/>
      <c r="L52" s="39"/>
    </row>
    <row r="53" s="1" customFormat="1" ht="12" customHeight="1">
      <c r="B53" s="34"/>
      <c r="C53" s="28" t="s">
        <v>112</v>
      </c>
      <c r="D53" s="35"/>
      <c r="E53" s="35"/>
      <c r="F53" s="35"/>
      <c r="G53" s="35"/>
      <c r="H53" s="35"/>
      <c r="I53" s="139"/>
      <c r="J53" s="35"/>
      <c r="K53" s="35"/>
      <c r="L53" s="39"/>
    </row>
    <row r="54" s="1" customFormat="1" ht="16.5" customHeight="1">
      <c r="B54" s="34"/>
      <c r="C54" s="35"/>
      <c r="D54" s="35"/>
      <c r="E54" s="60" t="str">
        <f>E11</f>
        <v xml:space="preserve">A.2.1 - Práce na přejezdu </v>
      </c>
      <c r="F54" s="35"/>
      <c r="G54" s="35"/>
      <c r="H54" s="35"/>
      <c r="I54" s="139"/>
      <c r="J54" s="35"/>
      <c r="K54" s="35"/>
      <c r="L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39"/>
      <c r="J55" s="35"/>
      <c r="K55" s="35"/>
      <c r="L55" s="39"/>
    </row>
    <row r="56" s="1" customFormat="1" ht="12" customHeight="1">
      <c r="B56" s="34"/>
      <c r="C56" s="28" t="s">
        <v>20</v>
      </c>
      <c r="D56" s="35"/>
      <c r="E56" s="35"/>
      <c r="F56" s="23" t="str">
        <f>F14</f>
        <v>Ov. Kladruby - Teplá</v>
      </c>
      <c r="G56" s="35"/>
      <c r="H56" s="35"/>
      <c r="I56" s="141" t="s">
        <v>22</v>
      </c>
      <c r="J56" s="63" t="str">
        <f>IF(J14="","",J14)</f>
        <v>29. 1. 2019</v>
      </c>
      <c r="K56" s="35"/>
      <c r="L56" s="39"/>
    </row>
    <row r="57" s="1" customFormat="1" ht="6.96" customHeight="1">
      <c r="B57" s="34"/>
      <c r="C57" s="35"/>
      <c r="D57" s="35"/>
      <c r="E57" s="35"/>
      <c r="F57" s="35"/>
      <c r="G57" s="35"/>
      <c r="H57" s="35"/>
      <c r="I57" s="139"/>
      <c r="J57" s="35"/>
      <c r="K57" s="35"/>
      <c r="L57" s="39"/>
    </row>
    <row r="58" s="1" customFormat="1" ht="13.65" customHeight="1">
      <c r="B58" s="34"/>
      <c r="C58" s="28" t="s">
        <v>24</v>
      </c>
      <c r="D58" s="35"/>
      <c r="E58" s="35"/>
      <c r="F58" s="23" t="str">
        <f>E17</f>
        <v>SŽDC, s.o.; OŘ Ústí nad Labem - ST K. Vary</v>
      </c>
      <c r="G58" s="35"/>
      <c r="H58" s="35"/>
      <c r="I58" s="141" t="s">
        <v>33</v>
      </c>
      <c r="J58" s="32" t="str">
        <f>E23</f>
        <v xml:space="preserve"> </v>
      </c>
      <c r="K58" s="35"/>
      <c r="L58" s="39"/>
    </row>
    <row r="59" s="1" customFormat="1" ht="13.65" customHeight="1">
      <c r="B59" s="34"/>
      <c r="C59" s="28" t="s">
        <v>31</v>
      </c>
      <c r="D59" s="35"/>
      <c r="E59" s="35"/>
      <c r="F59" s="23" t="str">
        <f>IF(E20="","",E20)</f>
        <v>Vyplň údaj</v>
      </c>
      <c r="G59" s="35"/>
      <c r="H59" s="35"/>
      <c r="I59" s="141" t="s">
        <v>36</v>
      </c>
      <c r="J59" s="32" t="str">
        <f>E26</f>
        <v>Monika Roztočilová</v>
      </c>
      <c r="K59" s="35"/>
      <c r="L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39"/>
      <c r="J60" s="35"/>
      <c r="K60" s="35"/>
      <c r="L60" s="39"/>
    </row>
    <row r="61" s="1" customFormat="1" ht="29.28" customHeight="1">
      <c r="B61" s="34"/>
      <c r="C61" s="168" t="s">
        <v>115</v>
      </c>
      <c r="D61" s="169"/>
      <c r="E61" s="169"/>
      <c r="F61" s="169"/>
      <c r="G61" s="169"/>
      <c r="H61" s="169"/>
      <c r="I61" s="170"/>
      <c r="J61" s="171" t="s">
        <v>116</v>
      </c>
      <c r="K61" s="169"/>
      <c r="L61" s="39"/>
    </row>
    <row r="62" s="1" customFormat="1" ht="10.32" customHeight="1">
      <c r="B62" s="34"/>
      <c r="C62" s="35"/>
      <c r="D62" s="35"/>
      <c r="E62" s="35"/>
      <c r="F62" s="35"/>
      <c r="G62" s="35"/>
      <c r="H62" s="35"/>
      <c r="I62" s="139"/>
      <c r="J62" s="35"/>
      <c r="K62" s="35"/>
      <c r="L62" s="39"/>
    </row>
    <row r="63" s="1" customFormat="1" ht="22.8" customHeight="1">
      <c r="B63" s="34"/>
      <c r="C63" s="172" t="s">
        <v>117</v>
      </c>
      <c r="D63" s="35"/>
      <c r="E63" s="35"/>
      <c r="F63" s="35"/>
      <c r="G63" s="35"/>
      <c r="H63" s="35"/>
      <c r="I63" s="139"/>
      <c r="J63" s="94">
        <f>J85</f>
        <v>0</v>
      </c>
      <c r="K63" s="35"/>
      <c r="L63" s="39"/>
      <c r="AU63" s="13" t="s">
        <v>118</v>
      </c>
    </row>
    <row r="64" s="1" customFormat="1" ht="21.84" customHeight="1">
      <c r="B64" s="34"/>
      <c r="C64" s="35"/>
      <c r="D64" s="35"/>
      <c r="E64" s="35"/>
      <c r="F64" s="35"/>
      <c r="G64" s="35"/>
      <c r="H64" s="35"/>
      <c r="I64" s="139"/>
      <c r="J64" s="35"/>
      <c r="K64" s="35"/>
      <c r="L64" s="39"/>
    </row>
    <row r="65" s="1" customFormat="1" ht="6.96" customHeight="1">
      <c r="B65" s="53"/>
      <c r="C65" s="54"/>
      <c r="D65" s="54"/>
      <c r="E65" s="54"/>
      <c r="F65" s="54"/>
      <c r="G65" s="54"/>
      <c r="H65" s="54"/>
      <c r="I65" s="163"/>
      <c r="J65" s="54"/>
      <c r="K65" s="54"/>
      <c r="L65" s="39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66"/>
      <c r="J69" s="56"/>
      <c r="K69" s="56"/>
      <c r="L69" s="39"/>
    </row>
    <row r="70" s="1" customFormat="1" ht="24.96" customHeight="1">
      <c r="B70" s="34"/>
      <c r="C70" s="19" t="s">
        <v>119</v>
      </c>
      <c r="D70" s="35"/>
      <c r="E70" s="35"/>
      <c r="F70" s="35"/>
      <c r="G70" s="35"/>
      <c r="H70" s="35"/>
      <c r="I70" s="139"/>
      <c r="J70" s="35"/>
      <c r="K70" s="35"/>
      <c r="L70" s="39"/>
    </row>
    <row r="71" s="1" customFormat="1" ht="6.96" customHeight="1">
      <c r="B71" s="34"/>
      <c r="C71" s="35"/>
      <c r="D71" s="35"/>
      <c r="E71" s="35"/>
      <c r="F71" s="35"/>
      <c r="G71" s="35"/>
      <c r="H71" s="35"/>
      <c r="I71" s="139"/>
      <c r="J71" s="35"/>
      <c r="K71" s="35"/>
      <c r="L71" s="39"/>
    </row>
    <row r="72" s="1" customFormat="1" ht="12" customHeight="1">
      <c r="B72" s="34"/>
      <c r="C72" s="28" t="s">
        <v>16</v>
      </c>
      <c r="D72" s="35"/>
      <c r="E72" s="35"/>
      <c r="F72" s="35"/>
      <c r="G72" s="35"/>
      <c r="H72" s="35"/>
      <c r="I72" s="139"/>
      <c r="J72" s="35"/>
      <c r="K72" s="35"/>
      <c r="L72" s="39"/>
    </row>
    <row r="73" s="1" customFormat="1" ht="16.5" customHeight="1">
      <c r="B73" s="34"/>
      <c r="C73" s="35"/>
      <c r="D73" s="35"/>
      <c r="E73" s="167" t="str">
        <f>E7</f>
        <v>Čištění kolejového lože a oprava GPK v úseku Ovesné Kladruby - Teplá</v>
      </c>
      <c r="F73" s="28"/>
      <c r="G73" s="28"/>
      <c r="H73" s="28"/>
      <c r="I73" s="139"/>
      <c r="J73" s="35"/>
      <c r="K73" s="35"/>
      <c r="L73" s="39"/>
    </row>
    <row r="74" ht="12" customHeight="1">
      <c r="B74" s="17"/>
      <c r="C74" s="28" t="s">
        <v>110</v>
      </c>
      <c r="D74" s="18"/>
      <c r="E74" s="18"/>
      <c r="F74" s="18"/>
      <c r="G74" s="18"/>
      <c r="H74" s="18"/>
      <c r="I74" s="132"/>
      <c r="J74" s="18"/>
      <c r="K74" s="18"/>
      <c r="L74" s="16"/>
    </row>
    <row r="75" s="1" customFormat="1" ht="16.5" customHeight="1">
      <c r="B75" s="34"/>
      <c r="C75" s="35"/>
      <c r="D75" s="35"/>
      <c r="E75" s="167" t="s">
        <v>391</v>
      </c>
      <c r="F75" s="35"/>
      <c r="G75" s="35"/>
      <c r="H75" s="35"/>
      <c r="I75" s="139"/>
      <c r="J75" s="35"/>
      <c r="K75" s="35"/>
      <c r="L75" s="39"/>
    </row>
    <row r="76" s="1" customFormat="1" ht="12" customHeight="1">
      <c r="B76" s="34"/>
      <c r="C76" s="28" t="s">
        <v>112</v>
      </c>
      <c r="D76" s="35"/>
      <c r="E76" s="35"/>
      <c r="F76" s="35"/>
      <c r="G76" s="35"/>
      <c r="H76" s="35"/>
      <c r="I76" s="139"/>
      <c r="J76" s="35"/>
      <c r="K76" s="35"/>
      <c r="L76" s="39"/>
    </row>
    <row r="77" s="1" customFormat="1" ht="16.5" customHeight="1">
      <c r="B77" s="34"/>
      <c r="C77" s="35"/>
      <c r="D77" s="35"/>
      <c r="E77" s="60" t="str">
        <f>E11</f>
        <v xml:space="preserve">A.2.1 - Práce na přejezdu </v>
      </c>
      <c r="F77" s="35"/>
      <c r="G77" s="35"/>
      <c r="H77" s="35"/>
      <c r="I77" s="139"/>
      <c r="J77" s="35"/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39"/>
      <c r="J78" s="35"/>
      <c r="K78" s="35"/>
      <c r="L78" s="39"/>
    </row>
    <row r="79" s="1" customFormat="1" ht="12" customHeight="1">
      <c r="B79" s="34"/>
      <c r="C79" s="28" t="s">
        <v>20</v>
      </c>
      <c r="D79" s="35"/>
      <c r="E79" s="35"/>
      <c r="F79" s="23" t="str">
        <f>F14</f>
        <v>Ov. Kladruby - Teplá</v>
      </c>
      <c r="G79" s="35"/>
      <c r="H79" s="35"/>
      <c r="I79" s="141" t="s">
        <v>22</v>
      </c>
      <c r="J79" s="63" t="str">
        <f>IF(J14="","",J14)</f>
        <v>29. 1. 2019</v>
      </c>
      <c r="K79" s="35"/>
      <c r="L79" s="39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139"/>
      <c r="J80" s="35"/>
      <c r="K80" s="35"/>
      <c r="L80" s="39"/>
    </row>
    <row r="81" s="1" customFormat="1" ht="13.65" customHeight="1">
      <c r="B81" s="34"/>
      <c r="C81" s="28" t="s">
        <v>24</v>
      </c>
      <c r="D81" s="35"/>
      <c r="E81" s="35"/>
      <c r="F81" s="23" t="str">
        <f>E17</f>
        <v>SŽDC, s.o.; OŘ Ústí nad Labem - ST K. Vary</v>
      </c>
      <c r="G81" s="35"/>
      <c r="H81" s="35"/>
      <c r="I81" s="141" t="s">
        <v>33</v>
      </c>
      <c r="J81" s="32" t="str">
        <f>E23</f>
        <v xml:space="preserve"> </v>
      </c>
      <c r="K81" s="35"/>
      <c r="L81" s="39"/>
    </row>
    <row r="82" s="1" customFormat="1" ht="13.65" customHeight="1">
      <c r="B82" s="34"/>
      <c r="C82" s="28" t="s">
        <v>31</v>
      </c>
      <c r="D82" s="35"/>
      <c r="E82" s="35"/>
      <c r="F82" s="23" t="str">
        <f>IF(E20="","",E20)</f>
        <v>Vyplň údaj</v>
      </c>
      <c r="G82" s="35"/>
      <c r="H82" s="35"/>
      <c r="I82" s="141" t="s">
        <v>36</v>
      </c>
      <c r="J82" s="32" t="str">
        <f>E26</f>
        <v>Monika Roztočilová</v>
      </c>
      <c r="K82" s="35"/>
      <c r="L82" s="39"/>
    </row>
    <row r="83" s="1" customFormat="1" ht="10.32" customHeight="1">
      <c r="B83" s="34"/>
      <c r="C83" s="35"/>
      <c r="D83" s="35"/>
      <c r="E83" s="35"/>
      <c r="F83" s="35"/>
      <c r="G83" s="35"/>
      <c r="H83" s="35"/>
      <c r="I83" s="139"/>
      <c r="J83" s="35"/>
      <c r="K83" s="35"/>
      <c r="L83" s="39"/>
    </row>
    <row r="84" s="8" customFormat="1" ht="29.28" customHeight="1">
      <c r="B84" s="173"/>
      <c r="C84" s="174" t="s">
        <v>120</v>
      </c>
      <c r="D84" s="175" t="s">
        <v>58</v>
      </c>
      <c r="E84" s="175" t="s">
        <v>54</v>
      </c>
      <c r="F84" s="175" t="s">
        <v>55</v>
      </c>
      <c r="G84" s="175" t="s">
        <v>121</v>
      </c>
      <c r="H84" s="175" t="s">
        <v>122</v>
      </c>
      <c r="I84" s="176" t="s">
        <v>123</v>
      </c>
      <c r="J84" s="175" t="s">
        <v>116</v>
      </c>
      <c r="K84" s="177" t="s">
        <v>124</v>
      </c>
      <c r="L84" s="178"/>
      <c r="M84" s="84" t="s">
        <v>1</v>
      </c>
      <c r="N84" s="85" t="s">
        <v>43</v>
      </c>
      <c r="O84" s="85" t="s">
        <v>125</v>
      </c>
      <c r="P84" s="85" t="s">
        <v>126</v>
      </c>
      <c r="Q84" s="85" t="s">
        <v>127</v>
      </c>
      <c r="R84" s="85" t="s">
        <v>128</v>
      </c>
      <c r="S84" s="85" t="s">
        <v>129</v>
      </c>
      <c r="T84" s="86" t="s">
        <v>130</v>
      </c>
    </row>
    <row r="85" s="1" customFormat="1" ht="22.8" customHeight="1">
      <c r="B85" s="34"/>
      <c r="C85" s="91" t="s">
        <v>131</v>
      </c>
      <c r="D85" s="35"/>
      <c r="E85" s="35"/>
      <c r="F85" s="35"/>
      <c r="G85" s="35"/>
      <c r="H85" s="35"/>
      <c r="I85" s="139"/>
      <c r="J85" s="179">
        <f>BK85</f>
        <v>0</v>
      </c>
      <c r="K85" s="35"/>
      <c r="L85" s="39"/>
      <c r="M85" s="87"/>
      <c r="N85" s="88"/>
      <c r="O85" s="88"/>
      <c r="P85" s="180">
        <f>SUM(P86:P183)</f>
        <v>0</v>
      </c>
      <c r="Q85" s="88"/>
      <c r="R85" s="180">
        <f>SUM(R86:R183)</f>
        <v>65.739199999999997</v>
      </c>
      <c r="S85" s="88"/>
      <c r="T85" s="181">
        <f>SUM(T86:T183)</f>
        <v>0</v>
      </c>
      <c r="AT85" s="13" t="s">
        <v>72</v>
      </c>
      <c r="AU85" s="13" t="s">
        <v>118</v>
      </c>
      <c r="BK85" s="182">
        <f>SUM(BK86:BK183)</f>
        <v>0</v>
      </c>
    </row>
    <row r="86" s="1" customFormat="1" ht="22.5" customHeight="1">
      <c r="B86" s="34"/>
      <c r="C86" s="183" t="s">
        <v>80</v>
      </c>
      <c r="D86" s="183" t="s">
        <v>132</v>
      </c>
      <c r="E86" s="184" t="s">
        <v>342</v>
      </c>
      <c r="F86" s="185" t="s">
        <v>343</v>
      </c>
      <c r="G86" s="186" t="s">
        <v>208</v>
      </c>
      <c r="H86" s="187">
        <v>15</v>
      </c>
      <c r="I86" s="188"/>
      <c r="J86" s="189">
        <f>ROUND(I86*H86,2)</f>
        <v>0</v>
      </c>
      <c r="K86" s="185" t="s">
        <v>136</v>
      </c>
      <c r="L86" s="39"/>
      <c r="M86" s="190" t="s">
        <v>1</v>
      </c>
      <c r="N86" s="191" t="s">
        <v>44</v>
      </c>
      <c r="O86" s="75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3" t="s">
        <v>137</v>
      </c>
      <c r="AT86" s="13" t="s">
        <v>132</v>
      </c>
      <c r="AU86" s="13" t="s">
        <v>73</v>
      </c>
      <c r="AY86" s="13" t="s">
        <v>138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3" t="s">
        <v>80</v>
      </c>
      <c r="BK86" s="194">
        <f>ROUND(I86*H86,2)</f>
        <v>0</v>
      </c>
      <c r="BL86" s="13" t="s">
        <v>137</v>
      </c>
      <c r="BM86" s="13" t="s">
        <v>393</v>
      </c>
    </row>
    <row r="87" s="1" customFormat="1">
      <c r="B87" s="34"/>
      <c r="C87" s="35"/>
      <c r="D87" s="195" t="s">
        <v>140</v>
      </c>
      <c r="E87" s="35"/>
      <c r="F87" s="196" t="s">
        <v>345</v>
      </c>
      <c r="G87" s="35"/>
      <c r="H87" s="35"/>
      <c r="I87" s="139"/>
      <c r="J87" s="35"/>
      <c r="K87" s="35"/>
      <c r="L87" s="39"/>
      <c r="M87" s="197"/>
      <c r="N87" s="75"/>
      <c r="O87" s="75"/>
      <c r="P87" s="75"/>
      <c r="Q87" s="75"/>
      <c r="R87" s="75"/>
      <c r="S87" s="75"/>
      <c r="T87" s="76"/>
      <c r="AT87" s="13" t="s">
        <v>140</v>
      </c>
      <c r="AU87" s="13" t="s">
        <v>73</v>
      </c>
    </row>
    <row r="88" s="1" customFormat="1" ht="22.5" customHeight="1">
      <c r="B88" s="34"/>
      <c r="C88" s="183" t="s">
        <v>82</v>
      </c>
      <c r="D88" s="183" t="s">
        <v>132</v>
      </c>
      <c r="E88" s="184" t="s">
        <v>346</v>
      </c>
      <c r="F88" s="185" t="s">
        <v>347</v>
      </c>
      <c r="G88" s="186" t="s">
        <v>262</v>
      </c>
      <c r="H88" s="187">
        <v>58.109999999999999</v>
      </c>
      <c r="I88" s="188"/>
      <c r="J88" s="189">
        <f>ROUND(I88*H88,2)</f>
        <v>0</v>
      </c>
      <c r="K88" s="185" t="s">
        <v>136</v>
      </c>
      <c r="L88" s="39"/>
      <c r="M88" s="190" t="s">
        <v>1</v>
      </c>
      <c r="N88" s="191" t="s">
        <v>44</v>
      </c>
      <c r="O88" s="75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3" t="s">
        <v>137</v>
      </c>
      <c r="AT88" s="13" t="s">
        <v>132</v>
      </c>
      <c r="AU88" s="13" t="s">
        <v>73</v>
      </c>
      <c r="AY88" s="13" t="s">
        <v>138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3" t="s">
        <v>80</v>
      </c>
      <c r="BK88" s="194">
        <f>ROUND(I88*H88,2)</f>
        <v>0</v>
      </c>
      <c r="BL88" s="13" t="s">
        <v>137</v>
      </c>
      <c r="BM88" s="13" t="s">
        <v>394</v>
      </c>
    </row>
    <row r="89" s="1" customFormat="1">
      <c r="B89" s="34"/>
      <c r="C89" s="35"/>
      <c r="D89" s="195" t="s">
        <v>140</v>
      </c>
      <c r="E89" s="35"/>
      <c r="F89" s="196" t="s">
        <v>349</v>
      </c>
      <c r="G89" s="35"/>
      <c r="H89" s="35"/>
      <c r="I89" s="139"/>
      <c r="J89" s="35"/>
      <c r="K89" s="35"/>
      <c r="L89" s="39"/>
      <c r="M89" s="197"/>
      <c r="N89" s="75"/>
      <c r="O89" s="75"/>
      <c r="P89" s="75"/>
      <c r="Q89" s="75"/>
      <c r="R89" s="75"/>
      <c r="S89" s="75"/>
      <c r="T89" s="76"/>
      <c r="AT89" s="13" t="s">
        <v>140</v>
      </c>
      <c r="AU89" s="13" t="s">
        <v>73</v>
      </c>
    </row>
    <row r="90" s="10" customFormat="1">
      <c r="B90" s="208"/>
      <c r="C90" s="209"/>
      <c r="D90" s="195" t="s">
        <v>142</v>
      </c>
      <c r="E90" s="210" t="s">
        <v>1</v>
      </c>
      <c r="F90" s="211" t="s">
        <v>395</v>
      </c>
      <c r="G90" s="209"/>
      <c r="H90" s="212">
        <v>35</v>
      </c>
      <c r="I90" s="213"/>
      <c r="J90" s="209"/>
      <c r="K90" s="209"/>
      <c r="L90" s="214"/>
      <c r="M90" s="215"/>
      <c r="N90" s="216"/>
      <c r="O90" s="216"/>
      <c r="P90" s="216"/>
      <c r="Q90" s="216"/>
      <c r="R90" s="216"/>
      <c r="S90" s="216"/>
      <c r="T90" s="217"/>
      <c r="AT90" s="218" t="s">
        <v>142</v>
      </c>
      <c r="AU90" s="218" t="s">
        <v>73</v>
      </c>
      <c r="AV90" s="10" t="s">
        <v>82</v>
      </c>
      <c r="AW90" s="10" t="s">
        <v>35</v>
      </c>
      <c r="AX90" s="10" t="s">
        <v>73</v>
      </c>
      <c r="AY90" s="218" t="s">
        <v>138</v>
      </c>
    </row>
    <row r="91" s="10" customFormat="1">
      <c r="B91" s="208"/>
      <c r="C91" s="209"/>
      <c r="D91" s="195" t="s">
        <v>142</v>
      </c>
      <c r="E91" s="210" t="s">
        <v>1</v>
      </c>
      <c r="F91" s="211" t="s">
        <v>396</v>
      </c>
      <c r="G91" s="209"/>
      <c r="H91" s="212">
        <v>14.4</v>
      </c>
      <c r="I91" s="213"/>
      <c r="J91" s="209"/>
      <c r="K91" s="209"/>
      <c r="L91" s="214"/>
      <c r="M91" s="215"/>
      <c r="N91" s="216"/>
      <c r="O91" s="216"/>
      <c r="P91" s="216"/>
      <c r="Q91" s="216"/>
      <c r="R91" s="216"/>
      <c r="S91" s="216"/>
      <c r="T91" s="217"/>
      <c r="AT91" s="218" t="s">
        <v>142</v>
      </c>
      <c r="AU91" s="218" t="s">
        <v>73</v>
      </c>
      <c r="AV91" s="10" t="s">
        <v>82</v>
      </c>
      <c r="AW91" s="10" t="s">
        <v>35</v>
      </c>
      <c r="AX91" s="10" t="s">
        <v>73</v>
      </c>
      <c r="AY91" s="218" t="s">
        <v>138</v>
      </c>
    </row>
    <row r="92" s="10" customFormat="1">
      <c r="B92" s="208"/>
      <c r="C92" s="209"/>
      <c r="D92" s="195" t="s">
        <v>142</v>
      </c>
      <c r="E92" s="210" t="s">
        <v>1</v>
      </c>
      <c r="F92" s="211" t="s">
        <v>397</v>
      </c>
      <c r="G92" s="209"/>
      <c r="H92" s="212">
        <v>8.7100000000000009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142</v>
      </c>
      <c r="AU92" s="218" t="s">
        <v>73</v>
      </c>
      <c r="AV92" s="10" t="s">
        <v>82</v>
      </c>
      <c r="AW92" s="10" t="s">
        <v>35</v>
      </c>
      <c r="AX92" s="10" t="s">
        <v>73</v>
      </c>
      <c r="AY92" s="218" t="s">
        <v>138</v>
      </c>
    </row>
    <row r="93" s="11" customFormat="1">
      <c r="B93" s="219"/>
      <c r="C93" s="220"/>
      <c r="D93" s="195" t="s">
        <v>142</v>
      </c>
      <c r="E93" s="221" t="s">
        <v>1</v>
      </c>
      <c r="F93" s="222" t="s">
        <v>146</v>
      </c>
      <c r="G93" s="220"/>
      <c r="H93" s="223">
        <v>58.109999999999999</v>
      </c>
      <c r="I93" s="224"/>
      <c r="J93" s="220"/>
      <c r="K93" s="220"/>
      <c r="L93" s="225"/>
      <c r="M93" s="226"/>
      <c r="N93" s="227"/>
      <c r="O93" s="227"/>
      <c r="P93" s="227"/>
      <c r="Q93" s="227"/>
      <c r="R93" s="227"/>
      <c r="S93" s="227"/>
      <c r="T93" s="228"/>
      <c r="AT93" s="229" t="s">
        <v>142</v>
      </c>
      <c r="AU93" s="229" t="s">
        <v>73</v>
      </c>
      <c r="AV93" s="11" t="s">
        <v>137</v>
      </c>
      <c r="AW93" s="11" t="s">
        <v>35</v>
      </c>
      <c r="AX93" s="11" t="s">
        <v>80</v>
      </c>
      <c r="AY93" s="229" t="s">
        <v>138</v>
      </c>
    </row>
    <row r="94" s="1" customFormat="1" ht="22.5" customHeight="1">
      <c r="B94" s="34"/>
      <c r="C94" s="183" t="s">
        <v>157</v>
      </c>
      <c r="D94" s="183" t="s">
        <v>132</v>
      </c>
      <c r="E94" s="184" t="s">
        <v>368</v>
      </c>
      <c r="F94" s="185" t="s">
        <v>369</v>
      </c>
      <c r="G94" s="186" t="s">
        <v>166</v>
      </c>
      <c r="H94" s="187">
        <v>27.893000000000001</v>
      </c>
      <c r="I94" s="188"/>
      <c r="J94" s="189">
        <f>ROUND(I94*H94,2)</f>
        <v>0</v>
      </c>
      <c r="K94" s="185" t="s">
        <v>136</v>
      </c>
      <c r="L94" s="39"/>
      <c r="M94" s="190" t="s">
        <v>1</v>
      </c>
      <c r="N94" s="191" t="s">
        <v>44</v>
      </c>
      <c r="O94" s="75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13" t="s">
        <v>167</v>
      </c>
      <c r="AT94" s="13" t="s">
        <v>132</v>
      </c>
      <c r="AU94" s="13" t="s">
        <v>73</v>
      </c>
      <c r="AY94" s="13" t="s">
        <v>138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3" t="s">
        <v>80</v>
      </c>
      <c r="BK94" s="194">
        <f>ROUND(I94*H94,2)</f>
        <v>0</v>
      </c>
      <c r="BL94" s="13" t="s">
        <v>167</v>
      </c>
      <c r="BM94" s="13" t="s">
        <v>398</v>
      </c>
    </row>
    <row r="95" s="1" customFormat="1">
      <c r="B95" s="34"/>
      <c r="C95" s="35"/>
      <c r="D95" s="195" t="s">
        <v>140</v>
      </c>
      <c r="E95" s="35"/>
      <c r="F95" s="196" t="s">
        <v>371</v>
      </c>
      <c r="G95" s="35"/>
      <c r="H95" s="35"/>
      <c r="I95" s="139"/>
      <c r="J95" s="35"/>
      <c r="K95" s="35"/>
      <c r="L95" s="39"/>
      <c r="M95" s="197"/>
      <c r="N95" s="75"/>
      <c r="O95" s="75"/>
      <c r="P95" s="75"/>
      <c r="Q95" s="75"/>
      <c r="R95" s="75"/>
      <c r="S95" s="75"/>
      <c r="T95" s="76"/>
      <c r="AT95" s="13" t="s">
        <v>140</v>
      </c>
      <c r="AU95" s="13" t="s">
        <v>73</v>
      </c>
    </row>
    <row r="96" s="10" customFormat="1">
      <c r="B96" s="208"/>
      <c r="C96" s="209"/>
      <c r="D96" s="195" t="s">
        <v>142</v>
      </c>
      <c r="E96" s="210" t="s">
        <v>1</v>
      </c>
      <c r="F96" s="211" t="s">
        <v>399</v>
      </c>
      <c r="G96" s="209"/>
      <c r="H96" s="212">
        <v>27.893000000000001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142</v>
      </c>
      <c r="AU96" s="218" t="s">
        <v>73</v>
      </c>
      <c r="AV96" s="10" t="s">
        <v>82</v>
      </c>
      <c r="AW96" s="10" t="s">
        <v>35</v>
      </c>
      <c r="AX96" s="10" t="s">
        <v>80</v>
      </c>
      <c r="AY96" s="218" t="s">
        <v>138</v>
      </c>
    </row>
    <row r="97" s="1" customFormat="1" ht="22.5" customHeight="1">
      <c r="B97" s="34"/>
      <c r="C97" s="183" t="s">
        <v>137</v>
      </c>
      <c r="D97" s="183" t="s">
        <v>132</v>
      </c>
      <c r="E97" s="184" t="s">
        <v>400</v>
      </c>
      <c r="F97" s="185" t="s">
        <v>401</v>
      </c>
      <c r="G97" s="186" t="s">
        <v>208</v>
      </c>
      <c r="H97" s="187">
        <v>14</v>
      </c>
      <c r="I97" s="188"/>
      <c r="J97" s="189">
        <f>ROUND(I97*H97,2)</f>
        <v>0</v>
      </c>
      <c r="K97" s="185" t="s">
        <v>136</v>
      </c>
      <c r="L97" s="39"/>
      <c r="M97" s="190" t="s">
        <v>1</v>
      </c>
      <c r="N97" s="191" t="s">
        <v>44</v>
      </c>
      <c r="O97" s="75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AR97" s="13" t="s">
        <v>137</v>
      </c>
      <c r="AT97" s="13" t="s">
        <v>132</v>
      </c>
      <c r="AU97" s="13" t="s">
        <v>73</v>
      </c>
      <c r="AY97" s="13" t="s">
        <v>138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13" t="s">
        <v>80</v>
      </c>
      <c r="BK97" s="194">
        <f>ROUND(I97*H97,2)</f>
        <v>0</v>
      </c>
      <c r="BL97" s="13" t="s">
        <v>137</v>
      </c>
      <c r="BM97" s="13" t="s">
        <v>402</v>
      </c>
    </row>
    <row r="98" s="1" customFormat="1">
      <c r="B98" s="34"/>
      <c r="C98" s="35"/>
      <c r="D98" s="195" t="s">
        <v>140</v>
      </c>
      <c r="E98" s="35"/>
      <c r="F98" s="196" t="s">
        <v>403</v>
      </c>
      <c r="G98" s="35"/>
      <c r="H98" s="35"/>
      <c r="I98" s="139"/>
      <c r="J98" s="35"/>
      <c r="K98" s="35"/>
      <c r="L98" s="39"/>
      <c r="M98" s="197"/>
      <c r="N98" s="75"/>
      <c r="O98" s="75"/>
      <c r="P98" s="75"/>
      <c r="Q98" s="75"/>
      <c r="R98" s="75"/>
      <c r="S98" s="75"/>
      <c r="T98" s="76"/>
      <c r="AT98" s="13" t="s">
        <v>140</v>
      </c>
      <c r="AU98" s="13" t="s">
        <v>73</v>
      </c>
    </row>
    <row r="99" s="1" customFormat="1" ht="22.5" customHeight="1">
      <c r="B99" s="34"/>
      <c r="C99" s="183" t="s">
        <v>180</v>
      </c>
      <c r="D99" s="183" t="s">
        <v>132</v>
      </c>
      <c r="E99" s="184" t="s">
        <v>404</v>
      </c>
      <c r="F99" s="185" t="s">
        <v>405</v>
      </c>
      <c r="G99" s="186" t="s">
        <v>255</v>
      </c>
      <c r="H99" s="187">
        <v>0.025000000000000001</v>
      </c>
      <c r="I99" s="188"/>
      <c r="J99" s="189">
        <f>ROUND(I99*H99,2)</f>
        <v>0</v>
      </c>
      <c r="K99" s="185" t="s">
        <v>136</v>
      </c>
      <c r="L99" s="39"/>
      <c r="M99" s="190" t="s">
        <v>1</v>
      </c>
      <c r="N99" s="191" t="s">
        <v>44</v>
      </c>
      <c r="O99" s="75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AR99" s="13" t="s">
        <v>137</v>
      </c>
      <c r="AT99" s="13" t="s">
        <v>132</v>
      </c>
      <c r="AU99" s="13" t="s">
        <v>73</v>
      </c>
      <c r="AY99" s="13" t="s">
        <v>138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3" t="s">
        <v>80</v>
      </c>
      <c r="BK99" s="194">
        <f>ROUND(I99*H99,2)</f>
        <v>0</v>
      </c>
      <c r="BL99" s="13" t="s">
        <v>137</v>
      </c>
      <c r="BM99" s="13" t="s">
        <v>406</v>
      </c>
    </row>
    <row r="100" s="1" customFormat="1">
      <c r="B100" s="34"/>
      <c r="C100" s="35"/>
      <c r="D100" s="195" t="s">
        <v>140</v>
      </c>
      <c r="E100" s="35"/>
      <c r="F100" s="196" t="s">
        <v>407</v>
      </c>
      <c r="G100" s="35"/>
      <c r="H100" s="35"/>
      <c r="I100" s="139"/>
      <c r="J100" s="35"/>
      <c r="K100" s="35"/>
      <c r="L100" s="39"/>
      <c r="M100" s="197"/>
      <c r="N100" s="75"/>
      <c r="O100" s="75"/>
      <c r="P100" s="75"/>
      <c r="Q100" s="75"/>
      <c r="R100" s="75"/>
      <c r="S100" s="75"/>
      <c r="T100" s="76"/>
      <c r="AT100" s="13" t="s">
        <v>140</v>
      </c>
      <c r="AU100" s="13" t="s">
        <v>73</v>
      </c>
    </row>
    <row r="101" s="1" customFormat="1">
      <c r="B101" s="34"/>
      <c r="C101" s="35"/>
      <c r="D101" s="195" t="s">
        <v>178</v>
      </c>
      <c r="E101" s="35"/>
      <c r="F101" s="230" t="s">
        <v>408</v>
      </c>
      <c r="G101" s="35"/>
      <c r="H101" s="35"/>
      <c r="I101" s="139"/>
      <c r="J101" s="35"/>
      <c r="K101" s="35"/>
      <c r="L101" s="39"/>
      <c r="M101" s="197"/>
      <c r="N101" s="75"/>
      <c r="O101" s="75"/>
      <c r="P101" s="75"/>
      <c r="Q101" s="75"/>
      <c r="R101" s="75"/>
      <c r="S101" s="75"/>
      <c r="T101" s="76"/>
      <c r="AT101" s="13" t="s">
        <v>178</v>
      </c>
      <c r="AU101" s="13" t="s">
        <v>73</v>
      </c>
    </row>
    <row r="102" s="1" customFormat="1" ht="22.5" customHeight="1">
      <c r="B102" s="34"/>
      <c r="C102" s="183" t="s">
        <v>186</v>
      </c>
      <c r="D102" s="183" t="s">
        <v>132</v>
      </c>
      <c r="E102" s="184" t="s">
        <v>213</v>
      </c>
      <c r="F102" s="185" t="s">
        <v>214</v>
      </c>
      <c r="G102" s="186" t="s">
        <v>175</v>
      </c>
      <c r="H102" s="187">
        <v>4</v>
      </c>
      <c r="I102" s="188"/>
      <c r="J102" s="189">
        <f>ROUND(I102*H102,2)</f>
        <v>0</v>
      </c>
      <c r="K102" s="185" t="s">
        <v>136</v>
      </c>
      <c r="L102" s="39"/>
      <c r="M102" s="190" t="s">
        <v>1</v>
      </c>
      <c r="N102" s="191" t="s">
        <v>44</v>
      </c>
      <c r="O102" s="75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AR102" s="13" t="s">
        <v>137</v>
      </c>
      <c r="AT102" s="13" t="s">
        <v>132</v>
      </c>
      <c r="AU102" s="13" t="s">
        <v>73</v>
      </c>
      <c r="AY102" s="13" t="s">
        <v>138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3" t="s">
        <v>80</v>
      </c>
      <c r="BK102" s="194">
        <f>ROUND(I102*H102,2)</f>
        <v>0</v>
      </c>
      <c r="BL102" s="13" t="s">
        <v>137</v>
      </c>
      <c r="BM102" s="13" t="s">
        <v>409</v>
      </c>
    </row>
    <row r="103" s="1" customFormat="1">
      <c r="B103" s="34"/>
      <c r="C103" s="35"/>
      <c r="D103" s="195" t="s">
        <v>140</v>
      </c>
      <c r="E103" s="35"/>
      <c r="F103" s="196" t="s">
        <v>216</v>
      </c>
      <c r="G103" s="35"/>
      <c r="H103" s="35"/>
      <c r="I103" s="139"/>
      <c r="J103" s="35"/>
      <c r="K103" s="35"/>
      <c r="L103" s="39"/>
      <c r="M103" s="197"/>
      <c r="N103" s="75"/>
      <c r="O103" s="75"/>
      <c r="P103" s="75"/>
      <c r="Q103" s="75"/>
      <c r="R103" s="75"/>
      <c r="S103" s="75"/>
      <c r="T103" s="76"/>
      <c r="AT103" s="13" t="s">
        <v>140</v>
      </c>
      <c r="AU103" s="13" t="s">
        <v>73</v>
      </c>
    </row>
    <row r="104" s="1" customFormat="1">
      <c r="B104" s="34"/>
      <c r="C104" s="35"/>
      <c r="D104" s="195" t="s">
        <v>178</v>
      </c>
      <c r="E104" s="35"/>
      <c r="F104" s="230" t="s">
        <v>217</v>
      </c>
      <c r="G104" s="35"/>
      <c r="H104" s="35"/>
      <c r="I104" s="139"/>
      <c r="J104" s="35"/>
      <c r="K104" s="35"/>
      <c r="L104" s="39"/>
      <c r="M104" s="197"/>
      <c r="N104" s="75"/>
      <c r="O104" s="75"/>
      <c r="P104" s="75"/>
      <c r="Q104" s="75"/>
      <c r="R104" s="75"/>
      <c r="S104" s="75"/>
      <c r="T104" s="76"/>
      <c r="AT104" s="13" t="s">
        <v>178</v>
      </c>
      <c r="AU104" s="13" t="s">
        <v>73</v>
      </c>
    </row>
    <row r="105" s="1" customFormat="1" ht="22.5" customHeight="1">
      <c r="B105" s="34"/>
      <c r="C105" s="183" t="s">
        <v>192</v>
      </c>
      <c r="D105" s="183" t="s">
        <v>132</v>
      </c>
      <c r="E105" s="184" t="s">
        <v>410</v>
      </c>
      <c r="F105" s="185" t="s">
        <v>411</v>
      </c>
      <c r="G105" s="186" t="s">
        <v>255</v>
      </c>
      <c r="H105" s="187">
        <v>0.025000000000000001</v>
      </c>
      <c r="I105" s="188"/>
      <c r="J105" s="189">
        <f>ROUND(I105*H105,2)</f>
        <v>0</v>
      </c>
      <c r="K105" s="185" t="s">
        <v>136</v>
      </c>
      <c r="L105" s="39"/>
      <c r="M105" s="190" t="s">
        <v>1</v>
      </c>
      <c r="N105" s="191" t="s">
        <v>44</v>
      </c>
      <c r="O105" s="75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AR105" s="13" t="s">
        <v>137</v>
      </c>
      <c r="AT105" s="13" t="s">
        <v>132</v>
      </c>
      <c r="AU105" s="13" t="s">
        <v>73</v>
      </c>
      <c r="AY105" s="13" t="s">
        <v>138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3" t="s">
        <v>80</v>
      </c>
      <c r="BK105" s="194">
        <f>ROUND(I105*H105,2)</f>
        <v>0</v>
      </c>
      <c r="BL105" s="13" t="s">
        <v>137</v>
      </c>
      <c r="BM105" s="13" t="s">
        <v>412</v>
      </c>
    </row>
    <row r="106" s="1" customFormat="1">
      <c r="B106" s="34"/>
      <c r="C106" s="35"/>
      <c r="D106" s="195" t="s">
        <v>140</v>
      </c>
      <c r="E106" s="35"/>
      <c r="F106" s="196" t="s">
        <v>413</v>
      </c>
      <c r="G106" s="35"/>
      <c r="H106" s="35"/>
      <c r="I106" s="139"/>
      <c r="J106" s="35"/>
      <c r="K106" s="35"/>
      <c r="L106" s="39"/>
      <c r="M106" s="197"/>
      <c r="N106" s="75"/>
      <c r="O106" s="75"/>
      <c r="P106" s="75"/>
      <c r="Q106" s="75"/>
      <c r="R106" s="75"/>
      <c r="S106" s="75"/>
      <c r="T106" s="76"/>
      <c r="AT106" s="13" t="s">
        <v>140</v>
      </c>
      <c r="AU106" s="13" t="s">
        <v>73</v>
      </c>
    </row>
    <row r="107" s="1" customFormat="1">
      <c r="B107" s="34"/>
      <c r="C107" s="35"/>
      <c r="D107" s="195" t="s">
        <v>178</v>
      </c>
      <c r="E107" s="35"/>
      <c r="F107" s="230" t="s">
        <v>408</v>
      </c>
      <c r="G107" s="35"/>
      <c r="H107" s="35"/>
      <c r="I107" s="139"/>
      <c r="J107" s="35"/>
      <c r="K107" s="35"/>
      <c r="L107" s="39"/>
      <c r="M107" s="197"/>
      <c r="N107" s="75"/>
      <c r="O107" s="75"/>
      <c r="P107" s="75"/>
      <c r="Q107" s="75"/>
      <c r="R107" s="75"/>
      <c r="S107" s="75"/>
      <c r="T107" s="76"/>
      <c r="AT107" s="13" t="s">
        <v>178</v>
      </c>
      <c r="AU107" s="13" t="s">
        <v>73</v>
      </c>
    </row>
    <row r="108" s="1" customFormat="1" ht="22.5" customHeight="1">
      <c r="B108" s="34"/>
      <c r="C108" s="183" t="s">
        <v>199</v>
      </c>
      <c r="D108" s="183" t="s">
        <v>132</v>
      </c>
      <c r="E108" s="184" t="s">
        <v>414</v>
      </c>
      <c r="F108" s="185" t="s">
        <v>415</v>
      </c>
      <c r="G108" s="186" t="s">
        <v>175</v>
      </c>
      <c r="H108" s="187">
        <v>44</v>
      </c>
      <c r="I108" s="188"/>
      <c r="J108" s="189">
        <f>ROUND(I108*H108,2)</f>
        <v>0</v>
      </c>
      <c r="K108" s="185" t="s">
        <v>136</v>
      </c>
      <c r="L108" s="39"/>
      <c r="M108" s="190" t="s">
        <v>1</v>
      </c>
      <c r="N108" s="191" t="s">
        <v>44</v>
      </c>
      <c r="O108" s="75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AR108" s="13" t="s">
        <v>137</v>
      </c>
      <c r="AT108" s="13" t="s">
        <v>132</v>
      </c>
      <c r="AU108" s="13" t="s">
        <v>73</v>
      </c>
      <c r="AY108" s="13" t="s">
        <v>138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13" t="s">
        <v>80</v>
      </c>
      <c r="BK108" s="194">
        <f>ROUND(I108*H108,2)</f>
        <v>0</v>
      </c>
      <c r="BL108" s="13" t="s">
        <v>137</v>
      </c>
      <c r="BM108" s="13" t="s">
        <v>416</v>
      </c>
    </row>
    <row r="109" s="1" customFormat="1">
      <c r="B109" s="34"/>
      <c r="C109" s="35"/>
      <c r="D109" s="195" t="s">
        <v>140</v>
      </c>
      <c r="E109" s="35"/>
      <c r="F109" s="196" t="s">
        <v>417</v>
      </c>
      <c r="G109" s="35"/>
      <c r="H109" s="35"/>
      <c r="I109" s="139"/>
      <c r="J109" s="35"/>
      <c r="K109" s="35"/>
      <c r="L109" s="39"/>
      <c r="M109" s="197"/>
      <c r="N109" s="75"/>
      <c r="O109" s="75"/>
      <c r="P109" s="75"/>
      <c r="Q109" s="75"/>
      <c r="R109" s="75"/>
      <c r="S109" s="75"/>
      <c r="T109" s="76"/>
      <c r="AT109" s="13" t="s">
        <v>140</v>
      </c>
      <c r="AU109" s="13" t="s">
        <v>73</v>
      </c>
    </row>
    <row r="110" s="1" customFormat="1">
      <c r="B110" s="34"/>
      <c r="C110" s="35"/>
      <c r="D110" s="195" t="s">
        <v>178</v>
      </c>
      <c r="E110" s="35"/>
      <c r="F110" s="230" t="s">
        <v>418</v>
      </c>
      <c r="G110" s="35"/>
      <c r="H110" s="35"/>
      <c r="I110" s="139"/>
      <c r="J110" s="35"/>
      <c r="K110" s="35"/>
      <c r="L110" s="39"/>
      <c r="M110" s="197"/>
      <c r="N110" s="75"/>
      <c r="O110" s="75"/>
      <c r="P110" s="75"/>
      <c r="Q110" s="75"/>
      <c r="R110" s="75"/>
      <c r="S110" s="75"/>
      <c r="T110" s="76"/>
      <c r="AT110" s="13" t="s">
        <v>178</v>
      </c>
      <c r="AU110" s="13" t="s">
        <v>73</v>
      </c>
    </row>
    <row r="111" s="1" customFormat="1" ht="22.5" customHeight="1">
      <c r="B111" s="34"/>
      <c r="C111" s="183" t="s">
        <v>205</v>
      </c>
      <c r="D111" s="183" t="s">
        <v>132</v>
      </c>
      <c r="E111" s="184" t="s">
        <v>147</v>
      </c>
      <c r="F111" s="185" t="s">
        <v>148</v>
      </c>
      <c r="G111" s="186" t="s">
        <v>135</v>
      </c>
      <c r="H111" s="187">
        <v>22.411999999999999</v>
      </c>
      <c r="I111" s="188"/>
      <c r="J111" s="189">
        <f>ROUND(I111*H111,2)</f>
        <v>0</v>
      </c>
      <c r="K111" s="185" t="s">
        <v>136</v>
      </c>
      <c r="L111" s="39"/>
      <c r="M111" s="190" t="s">
        <v>1</v>
      </c>
      <c r="N111" s="191" t="s">
        <v>44</v>
      </c>
      <c r="O111" s="75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13" t="s">
        <v>137</v>
      </c>
      <c r="AT111" s="13" t="s">
        <v>132</v>
      </c>
      <c r="AU111" s="13" t="s">
        <v>73</v>
      </c>
      <c r="AY111" s="13" t="s">
        <v>138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3" t="s">
        <v>80</v>
      </c>
      <c r="BK111" s="194">
        <f>ROUND(I111*H111,2)</f>
        <v>0</v>
      </c>
      <c r="BL111" s="13" t="s">
        <v>137</v>
      </c>
      <c r="BM111" s="13" t="s">
        <v>419</v>
      </c>
    </row>
    <row r="112" s="1" customFormat="1">
      <c r="B112" s="34"/>
      <c r="C112" s="35"/>
      <c r="D112" s="195" t="s">
        <v>140</v>
      </c>
      <c r="E112" s="35"/>
      <c r="F112" s="196" t="s">
        <v>150</v>
      </c>
      <c r="G112" s="35"/>
      <c r="H112" s="35"/>
      <c r="I112" s="139"/>
      <c r="J112" s="35"/>
      <c r="K112" s="35"/>
      <c r="L112" s="39"/>
      <c r="M112" s="197"/>
      <c r="N112" s="75"/>
      <c r="O112" s="75"/>
      <c r="P112" s="75"/>
      <c r="Q112" s="75"/>
      <c r="R112" s="75"/>
      <c r="S112" s="75"/>
      <c r="T112" s="76"/>
      <c r="AT112" s="13" t="s">
        <v>140</v>
      </c>
      <c r="AU112" s="13" t="s">
        <v>73</v>
      </c>
    </row>
    <row r="113" s="10" customFormat="1">
      <c r="B113" s="208"/>
      <c r="C113" s="209"/>
      <c r="D113" s="195" t="s">
        <v>142</v>
      </c>
      <c r="E113" s="210" t="s">
        <v>1</v>
      </c>
      <c r="F113" s="211" t="s">
        <v>420</v>
      </c>
      <c r="G113" s="209"/>
      <c r="H113" s="212">
        <v>22.411999999999999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142</v>
      </c>
      <c r="AU113" s="218" t="s">
        <v>73</v>
      </c>
      <c r="AV113" s="10" t="s">
        <v>82</v>
      </c>
      <c r="AW113" s="10" t="s">
        <v>35</v>
      </c>
      <c r="AX113" s="10" t="s">
        <v>80</v>
      </c>
      <c r="AY113" s="218" t="s">
        <v>138</v>
      </c>
    </row>
    <row r="114" s="1" customFormat="1" ht="22.5" customHeight="1">
      <c r="B114" s="34"/>
      <c r="C114" s="183" t="s">
        <v>212</v>
      </c>
      <c r="D114" s="183" t="s">
        <v>132</v>
      </c>
      <c r="E114" s="184" t="s">
        <v>164</v>
      </c>
      <c r="F114" s="185" t="s">
        <v>165</v>
      </c>
      <c r="G114" s="186" t="s">
        <v>166</v>
      </c>
      <c r="H114" s="187">
        <v>78.043999999999997</v>
      </c>
      <c r="I114" s="188"/>
      <c r="J114" s="189">
        <f>ROUND(I114*H114,2)</f>
        <v>0</v>
      </c>
      <c r="K114" s="185" t="s">
        <v>136</v>
      </c>
      <c r="L114" s="39"/>
      <c r="M114" s="190" t="s">
        <v>1</v>
      </c>
      <c r="N114" s="191" t="s">
        <v>44</v>
      </c>
      <c r="O114" s="75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13" t="s">
        <v>167</v>
      </c>
      <c r="AT114" s="13" t="s">
        <v>132</v>
      </c>
      <c r="AU114" s="13" t="s">
        <v>73</v>
      </c>
      <c r="AY114" s="13" t="s">
        <v>138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3" t="s">
        <v>80</v>
      </c>
      <c r="BK114" s="194">
        <f>ROUND(I114*H114,2)</f>
        <v>0</v>
      </c>
      <c r="BL114" s="13" t="s">
        <v>167</v>
      </c>
      <c r="BM114" s="13" t="s">
        <v>421</v>
      </c>
    </row>
    <row r="115" s="1" customFormat="1">
      <c r="B115" s="34"/>
      <c r="C115" s="35"/>
      <c r="D115" s="195" t="s">
        <v>140</v>
      </c>
      <c r="E115" s="35"/>
      <c r="F115" s="196" t="s">
        <v>169</v>
      </c>
      <c r="G115" s="35"/>
      <c r="H115" s="35"/>
      <c r="I115" s="139"/>
      <c r="J115" s="35"/>
      <c r="K115" s="35"/>
      <c r="L115" s="39"/>
      <c r="M115" s="197"/>
      <c r="N115" s="75"/>
      <c r="O115" s="75"/>
      <c r="P115" s="75"/>
      <c r="Q115" s="75"/>
      <c r="R115" s="75"/>
      <c r="S115" s="75"/>
      <c r="T115" s="76"/>
      <c r="AT115" s="13" t="s">
        <v>140</v>
      </c>
      <c r="AU115" s="13" t="s">
        <v>73</v>
      </c>
    </row>
    <row r="116" s="10" customFormat="1">
      <c r="B116" s="208"/>
      <c r="C116" s="209"/>
      <c r="D116" s="195" t="s">
        <v>142</v>
      </c>
      <c r="E116" s="210" t="s">
        <v>1</v>
      </c>
      <c r="F116" s="211" t="s">
        <v>422</v>
      </c>
      <c r="G116" s="209"/>
      <c r="H116" s="212">
        <v>35.859000000000002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142</v>
      </c>
      <c r="AU116" s="218" t="s">
        <v>73</v>
      </c>
      <c r="AV116" s="10" t="s">
        <v>82</v>
      </c>
      <c r="AW116" s="10" t="s">
        <v>35</v>
      </c>
      <c r="AX116" s="10" t="s">
        <v>73</v>
      </c>
      <c r="AY116" s="218" t="s">
        <v>138</v>
      </c>
    </row>
    <row r="117" s="10" customFormat="1">
      <c r="B117" s="208"/>
      <c r="C117" s="209"/>
      <c r="D117" s="195" t="s">
        <v>142</v>
      </c>
      <c r="E117" s="210" t="s">
        <v>1</v>
      </c>
      <c r="F117" s="211" t="s">
        <v>423</v>
      </c>
      <c r="G117" s="209"/>
      <c r="H117" s="212">
        <v>34.380000000000003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142</v>
      </c>
      <c r="AU117" s="218" t="s">
        <v>73</v>
      </c>
      <c r="AV117" s="10" t="s">
        <v>82</v>
      </c>
      <c r="AW117" s="10" t="s">
        <v>35</v>
      </c>
      <c r="AX117" s="10" t="s">
        <v>73</v>
      </c>
      <c r="AY117" s="218" t="s">
        <v>138</v>
      </c>
    </row>
    <row r="118" s="10" customFormat="1">
      <c r="B118" s="208"/>
      <c r="C118" s="209"/>
      <c r="D118" s="195" t="s">
        <v>142</v>
      </c>
      <c r="E118" s="210" t="s">
        <v>1</v>
      </c>
      <c r="F118" s="211" t="s">
        <v>424</v>
      </c>
      <c r="G118" s="209"/>
      <c r="H118" s="212">
        <v>2.7650000000000001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142</v>
      </c>
      <c r="AU118" s="218" t="s">
        <v>73</v>
      </c>
      <c r="AV118" s="10" t="s">
        <v>82</v>
      </c>
      <c r="AW118" s="10" t="s">
        <v>35</v>
      </c>
      <c r="AX118" s="10" t="s">
        <v>73</v>
      </c>
      <c r="AY118" s="218" t="s">
        <v>138</v>
      </c>
    </row>
    <row r="119" s="10" customFormat="1">
      <c r="B119" s="208"/>
      <c r="C119" s="209"/>
      <c r="D119" s="195" t="s">
        <v>142</v>
      </c>
      <c r="E119" s="210" t="s">
        <v>1</v>
      </c>
      <c r="F119" s="211" t="s">
        <v>425</v>
      </c>
      <c r="G119" s="209"/>
      <c r="H119" s="212">
        <v>5.04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142</v>
      </c>
      <c r="AU119" s="218" t="s">
        <v>73</v>
      </c>
      <c r="AV119" s="10" t="s">
        <v>82</v>
      </c>
      <c r="AW119" s="10" t="s">
        <v>35</v>
      </c>
      <c r="AX119" s="10" t="s">
        <v>73</v>
      </c>
      <c r="AY119" s="218" t="s">
        <v>138</v>
      </c>
    </row>
    <row r="120" s="11" customFormat="1">
      <c r="B120" s="219"/>
      <c r="C120" s="220"/>
      <c r="D120" s="195" t="s">
        <v>142</v>
      </c>
      <c r="E120" s="221" t="s">
        <v>1</v>
      </c>
      <c r="F120" s="222" t="s">
        <v>146</v>
      </c>
      <c r="G120" s="220"/>
      <c r="H120" s="223">
        <v>78.043999999999997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142</v>
      </c>
      <c r="AU120" s="229" t="s">
        <v>73</v>
      </c>
      <c r="AV120" s="11" t="s">
        <v>137</v>
      </c>
      <c r="AW120" s="11" t="s">
        <v>35</v>
      </c>
      <c r="AX120" s="11" t="s">
        <v>80</v>
      </c>
      <c r="AY120" s="229" t="s">
        <v>138</v>
      </c>
    </row>
    <row r="121" s="1" customFormat="1" ht="22.5" customHeight="1">
      <c r="B121" s="34"/>
      <c r="C121" s="183" t="s">
        <v>218</v>
      </c>
      <c r="D121" s="183" t="s">
        <v>132</v>
      </c>
      <c r="E121" s="184" t="s">
        <v>241</v>
      </c>
      <c r="F121" s="185" t="s">
        <v>242</v>
      </c>
      <c r="G121" s="186" t="s">
        <v>135</v>
      </c>
      <c r="H121" s="187">
        <v>24.486000000000001</v>
      </c>
      <c r="I121" s="188"/>
      <c r="J121" s="189">
        <f>ROUND(I121*H121,2)</f>
        <v>0</v>
      </c>
      <c r="K121" s="185" t="s">
        <v>136</v>
      </c>
      <c r="L121" s="39"/>
      <c r="M121" s="190" t="s">
        <v>1</v>
      </c>
      <c r="N121" s="191" t="s">
        <v>44</v>
      </c>
      <c r="O121" s="75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AR121" s="13" t="s">
        <v>137</v>
      </c>
      <c r="AT121" s="13" t="s">
        <v>132</v>
      </c>
      <c r="AU121" s="13" t="s">
        <v>73</v>
      </c>
      <c r="AY121" s="13" t="s">
        <v>138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3" t="s">
        <v>80</v>
      </c>
      <c r="BK121" s="194">
        <f>ROUND(I121*H121,2)</f>
        <v>0</v>
      </c>
      <c r="BL121" s="13" t="s">
        <v>137</v>
      </c>
      <c r="BM121" s="13" t="s">
        <v>426</v>
      </c>
    </row>
    <row r="122" s="1" customFormat="1">
      <c r="B122" s="34"/>
      <c r="C122" s="35"/>
      <c r="D122" s="195" t="s">
        <v>140</v>
      </c>
      <c r="E122" s="35"/>
      <c r="F122" s="196" t="s">
        <v>244</v>
      </c>
      <c r="G122" s="35"/>
      <c r="H122" s="35"/>
      <c r="I122" s="139"/>
      <c r="J122" s="35"/>
      <c r="K122" s="35"/>
      <c r="L122" s="39"/>
      <c r="M122" s="197"/>
      <c r="N122" s="75"/>
      <c r="O122" s="75"/>
      <c r="P122" s="75"/>
      <c r="Q122" s="75"/>
      <c r="R122" s="75"/>
      <c r="S122" s="75"/>
      <c r="T122" s="76"/>
      <c r="AT122" s="13" t="s">
        <v>140</v>
      </c>
      <c r="AU122" s="13" t="s">
        <v>73</v>
      </c>
    </row>
    <row r="123" s="10" customFormat="1">
      <c r="B123" s="208"/>
      <c r="C123" s="209"/>
      <c r="D123" s="195" t="s">
        <v>142</v>
      </c>
      <c r="E123" s="210" t="s">
        <v>1</v>
      </c>
      <c r="F123" s="211" t="s">
        <v>427</v>
      </c>
      <c r="G123" s="209"/>
      <c r="H123" s="212">
        <v>24.486000000000001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142</v>
      </c>
      <c r="AU123" s="218" t="s">
        <v>73</v>
      </c>
      <c r="AV123" s="10" t="s">
        <v>82</v>
      </c>
      <c r="AW123" s="10" t="s">
        <v>35</v>
      </c>
      <c r="AX123" s="10" t="s">
        <v>80</v>
      </c>
      <c r="AY123" s="218" t="s">
        <v>138</v>
      </c>
    </row>
    <row r="124" s="1" customFormat="1" ht="22.5" customHeight="1">
      <c r="B124" s="34"/>
      <c r="C124" s="183" t="s">
        <v>224</v>
      </c>
      <c r="D124" s="183" t="s">
        <v>132</v>
      </c>
      <c r="E124" s="184" t="s">
        <v>428</v>
      </c>
      <c r="F124" s="185" t="s">
        <v>429</v>
      </c>
      <c r="G124" s="186" t="s">
        <v>208</v>
      </c>
      <c r="H124" s="187">
        <v>300</v>
      </c>
      <c r="I124" s="188"/>
      <c r="J124" s="189">
        <f>ROUND(I124*H124,2)</f>
        <v>0</v>
      </c>
      <c r="K124" s="185" t="s">
        <v>136</v>
      </c>
      <c r="L124" s="39"/>
      <c r="M124" s="190" t="s">
        <v>1</v>
      </c>
      <c r="N124" s="191" t="s">
        <v>44</v>
      </c>
      <c r="O124" s="75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AR124" s="13" t="s">
        <v>137</v>
      </c>
      <c r="AT124" s="13" t="s">
        <v>132</v>
      </c>
      <c r="AU124" s="13" t="s">
        <v>73</v>
      </c>
      <c r="AY124" s="13" t="s">
        <v>138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3" t="s">
        <v>80</v>
      </c>
      <c r="BK124" s="194">
        <f>ROUND(I124*H124,2)</f>
        <v>0</v>
      </c>
      <c r="BL124" s="13" t="s">
        <v>137</v>
      </c>
      <c r="BM124" s="13" t="s">
        <v>430</v>
      </c>
    </row>
    <row r="125" s="1" customFormat="1">
      <c r="B125" s="34"/>
      <c r="C125" s="35"/>
      <c r="D125" s="195" t="s">
        <v>140</v>
      </c>
      <c r="E125" s="35"/>
      <c r="F125" s="196" t="s">
        <v>431</v>
      </c>
      <c r="G125" s="35"/>
      <c r="H125" s="35"/>
      <c r="I125" s="139"/>
      <c r="J125" s="35"/>
      <c r="K125" s="35"/>
      <c r="L125" s="39"/>
      <c r="M125" s="197"/>
      <c r="N125" s="75"/>
      <c r="O125" s="75"/>
      <c r="P125" s="75"/>
      <c r="Q125" s="75"/>
      <c r="R125" s="75"/>
      <c r="S125" s="75"/>
      <c r="T125" s="76"/>
      <c r="AT125" s="13" t="s">
        <v>140</v>
      </c>
      <c r="AU125" s="13" t="s">
        <v>73</v>
      </c>
    </row>
    <row r="126" s="1" customFormat="1">
      <c r="B126" s="34"/>
      <c r="C126" s="35"/>
      <c r="D126" s="195" t="s">
        <v>178</v>
      </c>
      <c r="E126" s="35"/>
      <c r="F126" s="230" t="s">
        <v>432</v>
      </c>
      <c r="G126" s="35"/>
      <c r="H126" s="35"/>
      <c r="I126" s="139"/>
      <c r="J126" s="35"/>
      <c r="K126" s="35"/>
      <c r="L126" s="39"/>
      <c r="M126" s="197"/>
      <c r="N126" s="75"/>
      <c r="O126" s="75"/>
      <c r="P126" s="75"/>
      <c r="Q126" s="75"/>
      <c r="R126" s="75"/>
      <c r="S126" s="75"/>
      <c r="T126" s="76"/>
      <c r="AT126" s="13" t="s">
        <v>178</v>
      </c>
      <c r="AU126" s="13" t="s">
        <v>73</v>
      </c>
    </row>
    <row r="127" s="1" customFormat="1" ht="22.5" customHeight="1">
      <c r="B127" s="34"/>
      <c r="C127" s="183" t="s">
        <v>433</v>
      </c>
      <c r="D127" s="183" t="s">
        <v>132</v>
      </c>
      <c r="E127" s="184" t="s">
        <v>434</v>
      </c>
      <c r="F127" s="185" t="s">
        <v>435</v>
      </c>
      <c r="G127" s="186" t="s">
        <v>221</v>
      </c>
      <c r="H127" s="187">
        <v>4</v>
      </c>
      <c r="I127" s="188"/>
      <c r="J127" s="189">
        <f>ROUND(I127*H127,2)</f>
        <v>0</v>
      </c>
      <c r="K127" s="185" t="s">
        <v>136</v>
      </c>
      <c r="L127" s="39"/>
      <c r="M127" s="190" t="s">
        <v>1</v>
      </c>
      <c r="N127" s="191" t="s">
        <v>44</v>
      </c>
      <c r="O127" s="75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AR127" s="13" t="s">
        <v>137</v>
      </c>
      <c r="AT127" s="13" t="s">
        <v>132</v>
      </c>
      <c r="AU127" s="13" t="s">
        <v>73</v>
      </c>
      <c r="AY127" s="13" t="s">
        <v>138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3" t="s">
        <v>80</v>
      </c>
      <c r="BK127" s="194">
        <f>ROUND(I127*H127,2)</f>
        <v>0</v>
      </c>
      <c r="BL127" s="13" t="s">
        <v>137</v>
      </c>
      <c r="BM127" s="13" t="s">
        <v>436</v>
      </c>
    </row>
    <row r="128" s="1" customFormat="1">
      <c r="B128" s="34"/>
      <c r="C128" s="35"/>
      <c r="D128" s="195" t="s">
        <v>140</v>
      </c>
      <c r="E128" s="35"/>
      <c r="F128" s="196" t="s">
        <v>437</v>
      </c>
      <c r="G128" s="35"/>
      <c r="H128" s="35"/>
      <c r="I128" s="139"/>
      <c r="J128" s="35"/>
      <c r="K128" s="35"/>
      <c r="L128" s="39"/>
      <c r="M128" s="197"/>
      <c r="N128" s="75"/>
      <c r="O128" s="75"/>
      <c r="P128" s="75"/>
      <c r="Q128" s="75"/>
      <c r="R128" s="75"/>
      <c r="S128" s="75"/>
      <c r="T128" s="76"/>
      <c r="AT128" s="13" t="s">
        <v>140</v>
      </c>
      <c r="AU128" s="13" t="s">
        <v>73</v>
      </c>
    </row>
    <row r="129" s="1" customFormat="1" ht="22.5" customHeight="1">
      <c r="B129" s="34"/>
      <c r="C129" s="183" t="s">
        <v>438</v>
      </c>
      <c r="D129" s="183" t="s">
        <v>132</v>
      </c>
      <c r="E129" s="184" t="s">
        <v>439</v>
      </c>
      <c r="F129" s="185" t="s">
        <v>440</v>
      </c>
      <c r="G129" s="186" t="s">
        <v>208</v>
      </c>
      <c r="H129" s="187">
        <v>250</v>
      </c>
      <c r="I129" s="188"/>
      <c r="J129" s="189">
        <f>ROUND(I129*H129,2)</f>
        <v>0</v>
      </c>
      <c r="K129" s="185" t="s">
        <v>136</v>
      </c>
      <c r="L129" s="39"/>
      <c r="M129" s="190" t="s">
        <v>1</v>
      </c>
      <c r="N129" s="191" t="s">
        <v>44</v>
      </c>
      <c r="O129" s="75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13" t="s">
        <v>137</v>
      </c>
      <c r="AT129" s="13" t="s">
        <v>132</v>
      </c>
      <c r="AU129" s="13" t="s">
        <v>73</v>
      </c>
      <c r="AY129" s="13" t="s">
        <v>138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3" t="s">
        <v>80</v>
      </c>
      <c r="BK129" s="194">
        <f>ROUND(I129*H129,2)</f>
        <v>0</v>
      </c>
      <c r="BL129" s="13" t="s">
        <v>137</v>
      </c>
      <c r="BM129" s="13" t="s">
        <v>441</v>
      </c>
    </row>
    <row r="130" s="1" customFormat="1">
      <c r="B130" s="34"/>
      <c r="C130" s="35"/>
      <c r="D130" s="195" t="s">
        <v>140</v>
      </c>
      <c r="E130" s="35"/>
      <c r="F130" s="196" t="s">
        <v>442</v>
      </c>
      <c r="G130" s="35"/>
      <c r="H130" s="35"/>
      <c r="I130" s="139"/>
      <c r="J130" s="35"/>
      <c r="K130" s="35"/>
      <c r="L130" s="39"/>
      <c r="M130" s="197"/>
      <c r="N130" s="75"/>
      <c r="O130" s="75"/>
      <c r="P130" s="75"/>
      <c r="Q130" s="75"/>
      <c r="R130" s="75"/>
      <c r="S130" s="75"/>
      <c r="T130" s="76"/>
      <c r="AT130" s="13" t="s">
        <v>140</v>
      </c>
      <c r="AU130" s="13" t="s">
        <v>73</v>
      </c>
    </row>
    <row r="131" s="1" customFormat="1">
      <c r="B131" s="34"/>
      <c r="C131" s="35"/>
      <c r="D131" s="195" t="s">
        <v>178</v>
      </c>
      <c r="E131" s="35"/>
      <c r="F131" s="230" t="s">
        <v>229</v>
      </c>
      <c r="G131" s="35"/>
      <c r="H131" s="35"/>
      <c r="I131" s="139"/>
      <c r="J131" s="35"/>
      <c r="K131" s="35"/>
      <c r="L131" s="39"/>
      <c r="M131" s="197"/>
      <c r="N131" s="75"/>
      <c r="O131" s="75"/>
      <c r="P131" s="75"/>
      <c r="Q131" s="75"/>
      <c r="R131" s="75"/>
      <c r="S131" s="75"/>
      <c r="T131" s="76"/>
      <c r="AT131" s="13" t="s">
        <v>178</v>
      </c>
      <c r="AU131" s="13" t="s">
        <v>73</v>
      </c>
    </row>
    <row r="132" s="1" customFormat="1" ht="22.5" customHeight="1">
      <c r="B132" s="34"/>
      <c r="C132" s="183" t="s">
        <v>230</v>
      </c>
      <c r="D132" s="183" t="s">
        <v>132</v>
      </c>
      <c r="E132" s="184" t="s">
        <v>443</v>
      </c>
      <c r="F132" s="185" t="s">
        <v>444</v>
      </c>
      <c r="G132" s="186" t="s">
        <v>135</v>
      </c>
      <c r="H132" s="187">
        <v>4.8780000000000001</v>
      </c>
      <c r="I132" s="188"/>
      <c r="J132" s="189">
        <f>ROUND(I132*H132,2)</f>
        <v>0</v>
      </c>
      <c r="K132" s="185" t="s">
        <v>136</v>
      </c>
      <c r="L132" s="39"/>
      <c r="M132" s="190" t="s">
        <v>1</v>
      </c>
      <c r="N132" s="191" t="s">
        <v>44</v>
      </c>
      <c r="O132" s="75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13" t="s">
        <v>137</v>
      </c>
      <c r="AT132" s="13" t="s">
        <v>132</v>
      </c>
      <c r="AU132" s="13" t="s">
        <v>73</v>
      </c>
      <c r="AY132" s="13" t="s">
        <v>138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3" t="s">
        <v>80</v>
      </c>
      <c r="BK132" s="194">
        <f>ROUND(I132*H132,2)</f>
        <v>0</v>
      </c>
      <c r="BL132" s="13" t="s">
        <v>137</v>
      </c>
      <c r="BM132" s="13" t="s">
        <v>445</v>
      </c>
    </row>
    <row r="133" s="1" customFormat="1">
      <c r="B133" s="34"/>
      <c r="C133" s="35"/>
      <c r="D133" s="195" t="s">
        <v>140</v>
      </c>
      <c r="E133" s="35"/>
      <c r="F133" s="196" t="s">
        <v>446</v>
      </c>
      <c r="G133" s="35"/>
      <c r="H133" s="35"/>
      <c r="I133" s="139"/>
      <c r="J133" s="35"/>
      <c r="K133" s="35"/>
      <c r="L133" s="39"/>
      <c r="M133" s="197"/>
      <c r="N133" s="75"/>
      <c r="O133" s="75"/>
      <c r="P133" s="75"/>
      <c r="Q133" s="75"/>
      <c r="R133" s="75"/>
      <c r="S133" s="75"/>
      <c r="T133" s="76"/>
      <c r="AT133" s="13" t="s">
        <v>140</v>
      </c>
      <c r="AU133" s="13" t="s">
        <v>73</v>
      </c>
    </row>
    <row r="134" s="10" customFormat="1">
      <c r="B134" s="208"/>
      <c r="C134" s="209"/>
      <c r="D134" s="195" t="s">
        <v>142</v>
      </c>
      <c r="E134" s="210" t="s">
        <v>1</v>
      </c>
      <c r="F134" s="211" t="s">
        <v>447</v>
      </c>
      <c r="G134" s="209"/>
      <c r="H134" s="212">
        <v>1.728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142</v>
      </c>
      <c r="AU134" s="218" t="s">
        <v>73</v>
      </c>
      <c r="AV134" s="10" t="s">
        <v>82</v>
      </c>
      <c r="AW134" s="10" t="s">
        <v>35</v>
      </c>
      <c r="AX134" s="10" t="s">
        <v>73</v>
      </c>
      <c r="AY134" s="218" t="s">
        <v>138</v>
      </c>
    </row>
    <row r="135" s="10" customFormat="1">
      <c r="B135" s="208"/>
      <c r="C135" s="209"/>
      <c r="D135" s="195" t="s">
        <v>142</v>
      </c>
      <c r="E135" s="210" t="s">
        <v>1</v>
      </c>
      <c r="F135" s="211" t="s">
        <v>448</v>
      </c>
      <c r="G135" s="209"/>
      <c r="H135" s="212">
        <v>3.1499999999999999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142</v>
      </c>
      <c r="AU135" s="218" t="s">
        <v>73</v>
      </c>
      <c r="AV135" s="10" t="s">
        <v>82</v>
      </c>
      <c r="AW135" s="10" t="s">
        <v>35</v>
      </c>
      <c r="AX135" s="10" t="s">
        <v>73</v>
      </c>
      <c r="AY135" s="218" t="s">
        <v>138</v>
      </c>
    </row>
    <row r="136" s="11" customFormat="1">
      <c r="B136" s="219"/>
      <c r="C136" s="220"/>
      <c r="D136" s="195" t="s">
        <v>142</v>
      </c>
      <c r="E136" s="221" t="s">
        <v>1</v>
      </c>
      <c r="F136" s="222" t="s">
        <v>146</v>
      </c>
      <c r="G136" s="220"/>
      <c r="H136" s="223">
        <v>4.8780000000000001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142</v>
      </c>
      <c r="AU136" s="229" t="s">
        <v>73</v>
      </c>
      <c r="AV136" s="11" t="s">
        <v>137</v>
      </c>
      <c r="AW136" s="11" t="s">
        <v>35</v>
      </c>
      <c r="AX136" s="11" t="s">
        <v>80</v>
      </c>
      <c r="AY136" s="229" t="s">
        <v>138</v>
      </c>
    </row>
    <row r="137" s="1" customFormat="1" ht="22.5" customHeight="1">
      <c r="B137" s="34"/>
      <c r="C137" s="183" t="s">
        <v>236</v>
      </c>
      <c r="D137" s="183" t="s">
        <v>132</v>
      </c>
      <c r="E137" s="184" t="s">
        <v>449</v>
      </c>
      <c r="F137" s="185" t="s">
        <v>450</v>
      </c>
      <c r="G137" s="186" t="s">
        <v>208</v>
      </c>
      <c r="H137" s="187">
        <v>7.2000000000000002</v>
      </c>
      <c r="I137" s="188"/>
      <c r="J137" s="189">
        <f>ROUND(I137*H137,2)</f>
        <v>0</v>
      </c>
      <c r="K137" s="185" t="s">
        <v>136</v>
      </c>
      <c r="L137" s="39"/>
      <c r="M137" s="190" t="s">
        <v>1</v>
      </c>
      <c r="N137" s="191" t="s">
        <v>44</v>
      </c>
      <c r="O137" s="75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AR137" s="13" t="s">
        <v>137</v>
      </c>
      <c r="AT137" s="13" t="s">
        <v>132</v>
      </c>
      <c r="AU137" s="13" t="s">
        <v>73</v>
      </c>
      <c r="AY137" s="13" t="s">
        <v>138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3" t="s">
        <v>80</v>
      </c>
      <c r="BK137" s="194">
        <f>ROUND(I137*H137,2)</f>
        <v>0</v>
      </c>
      <c r="BL137" s="13" t="s">
        <v>137</v>
      </c>
      <c r="BM137" s="13" t="s">
        <v>451</v>
      </c>
    </row>
    <row r="138" s="1" customFormat="1">
      <c r="B138" s="34"/>
      <c r="C138" s="35"/>
      <c r="D138" s="195" t="s">
        <v>140</v>
      </c>
      <c r="E138" s="35"/>
      <c r="F138" s="196" t="s">
        <v>452</v>
      </c>
      <c r="G138" s="35"/>
      <c r="H138" s="35"/>
      <c r="I138" s="139"/>
      <c r="J138" s="35"/>
      <c r="K138" s="35"/>
      <c r="L138" s="39"/>
      <c r="M138" s="197"/>
      <c r="N138" s="75"/>
      <c r="O138" s="75"/>
      <c r="P138" s="75"/>
      <c r="Q138" s="75"/>
      <c r="R138" s="75"/>
      <c r="S138" s="75"/>
      <c r="T138" s="76"/>
      <c r="AT138" s="13" t="s">
        <v>140</v>
      </c>
      <c r="AU138" s="13" t="s">
        <v>73</v>
      </c>
    </row>
    <row r="139" s="1" customFormat="1" ht="22.5" customHeight="1">
      <c r="B139" s="34"/>
      <c r="C139" s="183" t="s">
        <v>8</v>
      </c>
      <c r="D139" s="183" t="s">
        <v>132</v>
      </c>
      <c r="E139" s="184" t="s">
        <v>357</v>
      </c>
      <c r="F139" s="185" t="s">
        <v>358</v>
      </c>
      <c r="G139" s="186" t="s">
        <v>262</v>
      </c>
      <c r="H139" s="187">
        <v>40.020000000000003</v>
      </c>
      <c r="I139" s="188"/>
      <c r="J139" s="189">
        <f>ROUND(I139*H139,2)</f>
        <v>0</v>
      </c>
      <c r="K139" s="185" t="s">
        <v>136</v>
      </c>
      <c r="L139" s="39"/>
      <c r="M139" s="190" t="s">
        <v>1</v>
      </c>
      <c r="N139" s="191" t="s">
        <v>44</v>
      </c>
      <c r="O139" s="75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AR139" s="13" t="s">
        <v>137</v>
      </c>
      <c r="AT139" s="13" t="s">
        <v>132</v>
      </c>
      <c r="AU139" s="13" t="s">
        <v>73</v>
      </c>
      <c r="AY139" s="13" t="s">
        <v>138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3" t="s">
        <v>80</v>
      </c>
      <c r="BK139" s="194">
        <f>ROUND(I139*H139,2)</f>
        <v>0</v>
      </c>
      <c r="BL139" s="13" t="s">
        <v>137</v>
      </c>
      <c r="BM139" s="13" t="s">
        <v>453</v>
      </c>
    </row>
    <row r="140" s="1" customFormat="1">
      <c r="B140" s="34"/>
      <c r="C140" s="35"/>
      <c r="D140" s="195" t="s">
        <v>140</v>
      </c>
      <c r="E140" s="35"/>
      <c r="F140" s="196" t="s">
        <v>360</v>
      </c>
      <c r="G140" s="35"/>
      <c r="H140" s="35"/>
      <c r="I140" s="139"/>
      <c r="J140" s="35"/>
      <c r="K140" s="35"/>
      <c r="L140" s="39"/>
      <c r="M140" s="197"/>
      <c r="N140" s="75"/>
      <c r="O140" s="75"/>
      <c r="P140" s="75"/>
      <c r="Q140" s="75"/>
      <c r="R140" s="75"/>
      <c r="S140" s="75"/>
      <c r="T140" s="76"/>
      <c r="AT140" s="13" t="s">
        <v>140</v>
      </c>
      <c r="AU140" s="13" t="s">
        <v>73</v>
      </c>
    </row>
    <row r="141" s="10" customFormat="1">
      <c r="B141" s="208"/>
      <c r="C141" s="209"/>
      <c r="D141" s="195" t="s">
        <v>142</v>
      </c>
      <c r="E141" s="210" t="s">
        <v>1</v>
      </c>
      <c r="F141" s="211" t="s">
        <v>454</v>
      </c>
      <c r="G141" s="209"/>
      <c r="H141" s="212">
        <v>30.100000000000001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142</v>
      </c>
      <c r="AU141" s="218" t="s">
        <v>73</v>
      </c>
      <c r="AV141" s="10" t="s">
        <v>82</v>
      </c>
      <c r="AW141" s="10" t="s">
        <v>35</v>
      </c>
      <c r="AX141" s="10" t="s">
        <v>73</v>
      </c>
      <c r="AY141" s="218" t="s">
        <v>138</v>
      </c>
    </row>
    <row r="142" s="10" customFormat="1">
      <c r="B142" s="208"/>
      <c r="C142" s="209"/>
      <c r="D142" s="195" t="s">
        <v>142</v>
      </c>
      <c r="E142" s="210" t="s">
        <v>1</v>
      </c>
      <c r="F142" s="211" t="s">
        <v>455</v>
      </c>
      <c r="G142" s="209"/>
      <c r="H142" s="212">
        <v>9.9199999999999999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142</v>
      </c>
      <c r="AU142" s="218" t="s">
        <v>73</v>
      </c>
      <c r="AV142" s="10" t="s">
        <v>82</v>
      </c>
      <c r="AW142" s="10" t="s">
        <v>35</v>
      </c>
      <c r="AX142" s="10" t="s">
        <v>73</v>
      </c>
      <c r="AY142" s="218" t="s">
        <v>138</v>
      </c>
    </row>
    <row r="143" s="11" customFormat="1">
      <c r="B143" s="219"/>
      <c r="C143" s="220"/>
      <c r="D143" s="195" t="s">
        <v>142</v>
      </c>
      <c r="E143" s="221" t="s">
        <v>1</v>
      </c>
      <c r="F143" s="222" t="s">
        <v>146</v>
      </c>
      <c r="G143" s="220"/>
      <c r="H143" s="223">
        <v>40.020000000000003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142</v>
      </c>
      <c r="AU143" s="229" t="s">
        <v>73</v>
      </c>
      <c r="AV143" s="11" t="s">
        <v>137</v>
      </c>
      <c r="AW143" s="11" t="s">
        <v>35</v>
      </c>
      <c r="AX143" s="11" t="s">
        <v>80</v>
      </c>
      <c r="AY143" s="229" t="s">
        <v>138</v>
      </c>
    </row>
    <row r="144" s="1" customFormat="1" ht="22.5" customHeight="1">
      <c r="B144" s="34"/>
      <c r="C144" s="183" t="s">
        <v>252</v>
      </c>
      <c r="D144" s="183" t="s">
        <v>132</v>
      </c>
      <c r="E144" s="184" t="s">
        <v>456</v>
      </c>
      <c r="F144" s="185" t="s">
        <v>457</v>
      </c>
      <c r="G144" s="186" t="s">
        <v>208</v>
      </c>
      <c r="H144" s="187">
        <v>8</v>
      </c>
      <c r="I144" s="188"/>
      <c r="J144" s="189">
        <f>ROUND(I144*H144,2)</f>
        <v>0</v>
      </c>
      <c r="K144" s="185" t="s">
        <v>136</v>
      </c>
      <c r="L144" s="39"/>
      <c r="M144" s="190" t="s">
        <v>1</v>
      </c>
      <c r="N144" s="191" t="s">
        <v>44</v>
      </c>
      <c r="O144" s="75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13" t="s">
        <v>137</v>
      </c>
      <c r="AT144" s="13" t="s">
        <v>132</v>
      </c>
      <c r="AU144" s="13" t="s">
        <v>73</v>
      </c>
      <c r="AY144" s="13" t="s">
        <v>138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3" t="s">
        <v>80</v>
      </c>
      <c r="BK144" s="194">
        <f>ROUND(I144*H144,2)</f>
        <v>0</v>
      </c>
      <c r="BL144" s="13" t="s">
        <v>137</v>
      </c>
      <c r="BM144" s="13" t="s">
        <v>458</v>
      </c>
    </row>
    <row r="145" s="1" customFormat="1">
      <c r="B145" s="34"/>
      <c r="C145" s="35"/>
      <c r="D145" s="195" t="s">
        <v>140</v>
      </c>
      <c r="E145" s="35"/>
      <c r="F145" s="196" t="s">
        <v>459</v>
      </c>
      <c r="G145" s="35"/>
      <c r="H145" s="35"/>
      <c r="I145" s="139"/>
      <c r="J145" s="35"/>
      <c r="K145" s="35"/>
      <c r="L145" s="39"/>
      <c r="M145" s="197"/>
      <c r="N145" s="75"/>
      <c r="O145" s="75"/>
      <c r="P145" s="75"/>
      <c r="Q145" s="75"/>
      <c r="R145" s="75"/>
      <c r="S145" s="75"/>
      <c r="T145" s="76"/>
      <c r="AT145" s="13" t="s">
        <v>140</v>
      </c>
      <c r="AU145" s="13" t="s">
        <v>73</v>
      </c>
    </row>
    <row r="146" s="1" customFormat="1" ht="22.5" customHeight="1">
      <c r="B146" s="34"/>
      <c r="C146" s="183" t="s">
        <v>259</v>
      </c>
      <c r="D146" s="183" t="s">
        <v>132</v>
      </c>
      <c r="E146" s="184" t="s">
        <v>460</v>
      </c>
      <c r="F146" s="185" t="s">
        <v>461</v>
      </c>
      <c r="G146" s="186" t="s">
        <v>208</v>
      </c>
      <c r="H146" s="187">
        <v>9</v>
      </c>
      <c r="I146" s="188"/>
      <c r="J146" s="189">
        <f>ROUND(I146*H146,2)</f>
        <v>0</v>
      </c>
      <c r="K146" s="185" t="s">
        <v>136</v>
      </c>
      <c r="L146" s="39"/>
      <c r="M146" s="190" t="s">
        <v>1</v>
      </c>
      <c r="N146" s="191" t="s">
        <v>44</v>
      </c>
      <c r="O146" s="75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13" t="s">
        <v>137</v>
      </c>
      <c r="AT146" s="13" t="s">
        <v>132</v>
      </c>
      <c r="AU146" s="13" t="s">
        <v>73</v>
      </c>
      <c r="AY146" s="13" t="s">
        <v>138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3" t="s">
        <v>80</v>
      </c>
      <c r="BK146" s="194">
        <f>ROUND(I146*H146,2)</f>
        <v>0</v>
      </c>
      <c r="BL146" s="13" t="s">
        <v>137</v>
      </c>
      <c r="BM146" s="13" t="s">
        <v>462</v>
      </c>
    </row>
    <row r="147" s="1" customFormat="1">
      <c r="B147" s="34"/>
      <c r="C147" s="35"/>
      <c r="D147" s="195" t="s">
        <v>140</v>
      </c>
      <c r="E147" s="35"/>
      <c r="F147" s="196" t="s">
        <v>463</v>
      </c>
      <c r="G147" s="35"/>
      <c r="H147" s="35"/>
      <c r="I147" s="139"/>
      <c r="J147" s="35"/>
      <c r="K147" s="35"/>
      <c r="L147" s="39"/>
      <c r="M147" s="197"/>
      <c r="N147" s="75"/>
      <c r="O147" s="75"/>
      <c r="P147" s="75"/>
      <c r="Q147" s="75"/>
      <c r="R147" s="75"/>
      <c r="S147" s="75"/>
      <c r="T147" s="76"/>
      <c r="AT147" s="13" t="s">
        <v>140</v>
      </c>
      <c r="AU147" s="13" t="s">
        <v>73</v>
      </c>
    </row>
    <row r="148" s="1" customFormat="1" ht="22.5" customHeight="1">
      <c r="B148" s="34"/>
      <c r="C148" s="183" t="s">
        <v>267</v>
      </c>
      <c r="D148" s="183" t="s">
        <v>132</v>
      </c>
      <c r="E148" s="184" t="s">
        <v>133</v>
      </c>
      <c r="F148" s="185" t="s">
        <v>134</v>
      </c>
      <c r="G148" s="186" t="s">
        <v>135</v>
      </c>
      <c r="H148" s="187">
        <v>19.100000000000001</v>
      </c>
      <c r="I148" s="188"/>
      <c r="J148" s="189">
        <f>ROUND(I148*H148,2)</f>
        <v>0</v>
      </c>
      <c r="K148" s="185" t="s">
        <v>136</v>
      </c>
      <c r="L148" s="39"/>
      <c r="M148" s="190" t="s">
        <v>1</v>
      </c>
      <c r="N148" s="191" t="s">
        <v>44</v>
      </c>
      <c r="O148" s="75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AR148" s="13" t="s">
        <v>137</v>
      </c>
      <c r="AT148" s="13" t="s">
        <v>132</v>
      </c>
      <c r="AU148" s="13" t="s">
        <v>73</v>
      </c>
      <c r="AY148" s="13" t="s">
        <v>138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3" t="s">
        <v>80</v>
      </c>
      <c r="BK148" s="194">
        <f>ROUND(I148*H148,2)</f>
        <v>0</v>
      </c>
      <c r="BL148" s="13" t="s">
        <v>137</v>
      </c>
      <c r="BM148" s="13" t="s">
        <v>464</v>
      </c>
    </row>
    <row r="149" s="1" customFormat="1">
      <c r="B149" s="34"/>
      <c r="C149" s="35"/>
      <c r="D149" s="195" t="s">
        <v>140</v>
      </c>
      <c r="E149" s="35"/>
      <c r="F149" s="196" t="s">
        <v>141</v>
      </c>
      <c r="G149" s="35"/>
      <c r="H149" s="35"/>
      <c r="I149" s="139"/>
      <c r="J149" s="35"/>
      <c r="K149" s="35"/>
      <c r="L149" s="39"/>
      <c r="M149" s="197"/>
      <c r="N149" s="75"/>
      <c r="O149" s="75"/>
      <c r="P149" s="75"/>
      <c r="Q149" s="75"/>
      <c r="R149" s="75"/>
      <c r="S149" s="75"/>
      <c r="T149" s="76"/>
      <c r="AT149" s="13" t="s">
        <v>140</v>
      </c>
      <c r="AU149" s="13" t="s">
        <v>73</v>
      </c>
    </row>
    <row r="150" s="9" customFormat="1">
      <c r="B150" s="198"/>
      <c r="C150" s="199"/>
      <c r="D150" s="195" t="s">
        <v>142</v>
      </c>
      <c r="E150" s="200" t="s">
        <v>1</v>
      </c>
      <c r="F150" s="201" t="s">
        <v>465</v>
      </c>
      <c r="G150" s="199"/>
      <c r="H150" s="200" t="s">
        <v>1</v>
      </c>
      <c r="I150" s="202"/>
      <c r="J150" s="199"/>
      <c r="K150" s="199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142</v>
      </c>
      <c r="AU150" s="207" t="s">
        <v>73</v>
      </c>
      <c r="AV150" s="9" t="s">
        <v>80</v>
      </c>
      <c r="AW150" s="9" t="s">
        <v>35</v>
      </c>
      <c r="AX150" s="9" t="s">
        <v>73</v>
      </c>
      <c r="AY150" s="207" t="s">
        <v>138</v>
      </c>
    </row>
    <row r="151" s="10" customFormat="1">
      <c r="B151" s="208"/>
      <c r="C151" s="209"/>
      <c r="D151" s="195" t="s">
        <v>142</v>
      </c>
      <c r="E151" s="210" t="s">
        <v>1</v>
      </c>
      <c r="F151" s="211" t="s">
        <v>466</v>
      </c>
      <c r="G151" s="209"/>
      <c r="H151" s="212">
        <v>2.7999999999999998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142</v>
      </c>
      <c r="AU151" s="218" t="s">
        <v>73</v>
      </c>
      <c r="AV151" s="10" t="s">
        <v>82</v>
      </c>
      <c r="AW151" s="10" t="s">
        <v>35</v>
      </c>
      <c r="AX151" s="10" t="s">
        <v>73</v>
      </c>
      <c r="AY151" s="218" t="s">
        <v>138</v>
      </c>
    </row>
    <row r="152" s="10" customFormat="1">
      <c r="B152" s="208"/>
      <c r="C152" s="209"/>
      <c r="D152" s="195" t="s">
        <v>142</v>
      </c>
      <c r="E152" s="210" t="s">
        <v>1</v>
      </c>
      <c r="F152" s="211" t="s">
        <v>467</v>
      </c>
      <c r="G152" s="209"/>
      <c r="H152" s="212">
        <v>1.8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142</v>
      </c>
      <c r="AU152" s="218" t="s">
        <v>73</v>
      </c>
      <c r="AV152" s="10" t="s">
        <v>82</v>
      </c>
      <c r="AW152" s="10" t="s">
        <v>35</v>
      </c>
      <c r="AX152" s="10" t="s">
        <v>73</v>
      </c>
      <c r="AY152" s="218" t="s">
        <v>138</v>
      </c>
    </row>
    <row r="153" s="10" customFormat="1">
      <c r="B153" s="208"/>
      <c r="C153" s="209"/>
      <c r="D153" s="195" t="s">
        <v>142</v>
      </c>
      <c r="E153" s="210" t="s">
        <v>1</v>
      </c>
      <c r="F153" s="211" t="s">
        <v>468</v>
      </c>
      <c r="G153" s="209"/>
      <c r="H153" s="212">
        <v>10.5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142</v>
      </c>
      <c r="AU153" s="218" t="s">
        <v>73</v>
      </c>
      <c r="AV153" s="10" t="s">
        <v>82</v>
      </c>
      <c r="AW153" s="10" t="s">
        <v>35</v>
      </c>
      <c r="AX153" s="10" t="s">
        <v>73</v>
      </c>
      <c r="AY153" s="218" t="s">
        <v>138</v>
      </c>
    </row>
    <row r="154" s="10" customFormat="1">
      <c r="B154" s="208"/>
      <c r="C154" s="209"/>
      <c r="D154" s="195" t="s">
        <v>142</v>
      </c>
      <c r="E154" s="210" t="s">
        <v>1</v>
      </c>
      <c r="F154" s="211" t="s">
        <v>469</v>
      </c>
      <c r="G154" s="209"/>
      <c r="H154" s="212">
        <v>4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142</v>
      </c>
      <c r="AU154" s="218" t="s">
        <v>73</v>
      </c>
      <c r="AV154" s="10" t="s">
        <v>82</v>
      </c>
      <c r="AW154" s="10" t="s">
        <v>35</v>
      </c>
      <c r="AX154" s="10" t="s">
        <v>73</v>
      </c>
      <c r="AY154" s="218" t="s">
        <v>138</v>
      </c>
    </row>
    <row r="155" s="11" customFormat="1">
      <c r="B155" s="219"/>
      <c r="C155" s="220"/>
      <c r="D155" s="195" t="s">
        <v>142</v>
      </c>
      <c r="E155" s="221" t="s">
        <v>1</v>
      </c>
      <c r="F155" s="222" t="s">
        <v>146</v>
      </c>
      <c r="G155" s="220"/>
      <c r="H155" s="223">
        <v>19.100000000000001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142</v>
      </c>
      <c r="AU155" s="229" t="s">
        <v>73</v>
      </c>
      <c r="AV155" s="11" t="s">
        <v>137</v>
      </c>
      <c r="AW155" s="11" t="s">
        <v>35</v>
      </c>
      <c r="AX155" s="11" t="s">
        <v>80</v>
      </c>
      <c r="AY155" s="229" t="s">
        <v>138</v>
      </c>
    </row>
    <row r="156" s="1" customFormat="1" ht="22.5" customHeight="1">
      <c r="B156" s="34"/>
      <c r="C156" s="183" t="s">
        <v>273</v>
      </c>
      <c r="D156" s="183" t="s">
        <v>132</v>
      </c>
      <c r="E156" s="184" t="s">
        <v>470</v>
      </c>
      <c r="F156" s="185" t="s">
        <v>471</v>
      </c>
      <c r="G156" s="186" t="s">
        <v>208</v>
      </c>
      <c r="H156" s="187">
        <v>4</v>
      </c>
      <c r="I156" s="188"/>
      <c r="J156" s="189">
        <f>ROUND(I156*H156,2)</f>
        <v>0</v>
      </c>
      <c r="K156" s="185" t="s">
        <v>136</v>
      </c>
      <c r="L156" s="39"/>
      <c r="M156" s="190" t="s">
        <v>1</v>
      </c>
      <c r="N156" s="191" t="s">
        <v>44</v>
      </c>
      <c r="O156" s="75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13" t="s">
        <v>137</v>
      </c>
      <c r="AT156" s="13" t="s">
        <v>132</v>
      </c>
      <c r="AU156" s="13" t="s">
        <v>73</v>
      </c>
      <c r="AY156" s="13" t="s">
        <v>138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3" t="s">
        <v>80</v>
      </c>
      <c r="BK156" s="194">
        <f>ROUND(I156*H156,2)</f>
        <v>0</v>
      </c>
      <c r="BL156" s="13" t="s">
        <v>137</v>
      </c>
      <c r="BM156" s="13" t="s">
        <v>472</v>
      </c>
    </row>
    <row r="157" s="1" customFormat="1">
      <c r="B157" s="34"/>
      <c r="C157" s="35"/>
      <c r="D157" s="195" t="s">
        <v>140</v>
      </c>
      <c r="E157" s="35"/>
      <c r="F157" s="196" t="s">
        <v>473</v>
      </c>
      <c r="G157" s="35"/>
      <c r="H157" s="35"/>
      <c r="I157" s="139"/>
      <c r="J157" s="35"/>
      <c r="K157" s="35"/>
      <c r="L157" s="39"/>
      <c r="M157" s="197"/>
      <c r="N157" s="75"/>
      <c r="O157" s="75"/>
      <c r="P157" s="75"/>
      <c r="Q157" s="75"/>
      <c r="R157" s="75"/>
      <c r="S157" s="75"/>
      <c r="T157" s="76"/>
      <c r="AT157" s="13" t="s">
        <v>140</v>
      </c>
      <c r="AU157" s="13" t="s">
        <v>73</v>
      </c>
    </row>
    <row r="158" s="1" customFormat="1" ht="22.5" customHeight="1">
      <c r="B158" s="34"/>
      <c r="C158" s="183" t="s">
        <v>278</v>
      </c>
      <c r="D158" s="183" t="s">
        <v>132</v>
      </c>
      <c r="E158" s="184" t="s">
        <v>474</v>
      </c>
      <c r="F158" s="185" t="s">
        <v>475</v>
      </c>
      <c r="G158" s="186" t="s">
        <v>208</v>
      </c>
      <c r="H158" s="187">
        <v>5</v>
      </c>
      <c r="I158" s="188"/>
      <c r="J158" s="189">
        <f>ROUND(I158*H158,2)</f>
        <v>0</v>
      </c>
      <c r="K158" s="185" t="s">
        <v>136</v>
      </c>
      <c r="L158" s="39"/>
      <c r="M158" s="190" t="s">
        <v>1</v>
      </c>
      <c r="N158" s="191" t="s">
        <v>44</v>
      </c>
      <c r="O158" s="75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AR158" s="13" t="s">
        <v>137</v>
      </c>
      <c r="AT158" s="13" t="s">
        <v>132</v>
      </c>
      <c r="AU158" s="13" t="s">
        <v>73</v>
      </c>
      <c r="AY158" s="13" t="s">
        <v>138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3" t="s">
        <v>80</v>
      </c>
      <c r="BK158" s="194">
        <f>ROUND(I158*H158,2)</f>
        <v>0</v>
      </c>
      <c r="BL158" s="13" t="s">
        <v>137</v>
      </c>
      <c r="BM158" s="13" t="s">
        <v>476</v>
      </c>
    </row>
    <row r="159" s="1" customFormat="1">
      <c r="B159" s="34"/>
      <c r="C159" s="35"/>
      <c r="D159" s="195" t="s">
        <v>140</v>
      </c>
      <c r="E159" s="35"/>
      <c r="F159" s="196" t="s">
        <v>477</v>
      </c>
      <c r="G159" s="35"/>
      <c r="H159" s="35"/>
      <c r="I159" s="139"/>
      <c r="J159" s="35"/>
      <c r="K159" s="35"/>
      <c r="L159" s="39"/>
      <c r="M159" s="197"/>
      <c r="N159" s="75"/>
      <c r="O159" s="75"/>
      <c r="P159" s="75"/>
      <c r="Q159" s="75"/>
      <c r="R159" s="75"/>
      <c r="S159" s="75"/>
      <c r="T159" s="76"/>
      <c r="AT159" s="13" t="s">
        <v>140</v>
      </c>
      <c r="AU159" s="13" t="s">
        <v>73</v>
      </c>
    </row>
    <row r="160" s="1" customFormat="1" ht="22.5" customHeight="1">
      <c r="B160" s="34"/>
      <c r="C160" s="183" t="s">
        <v>7</v>
      </c>
      <c r="D160" s="183" t="s">
        <v>132</v>
      </c>
      <c r="E160" s="184" t="s">
        <v>478</v>
      </c>
      <c r="F160" s="185" t="s">
        <v>479</v>
      </c>
      <c r="G160" s="186" t="s">
        <v>175</v>
      </c>
      <c r="H160" s="187">
        <v>1</v>
      </c>
      <c r="I160" s="188"/>
      <c r="J160" s="189">
        <f>ROUND(I160*H160,2)</f>
        <v>0</v>
      </c>
      <c r="K160" s="185" t="s">
        <v>136</v>
      </c>
      <c r="L160" s="39"/>
      <c r="M160" s="190" t="s">
        <v>1</v>
      </c>
      <c r="N160" s="191" t="s">
        <v>44</v>
      </c>
      <c r="O160" s="75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13" t="s">
        <v>137</v>
      </c>
      <c r="AT160" s="13" t="s">
        <v>132</v>
      </c>
      <c r="AU160" s="13" t="s">
        <v>73</v>
      </c>
      <c r="AY160" s="13" t="s">
        <v>138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3" t="s">
        <v>80</v>
      </c>
      <c r="BK160" s="194">
        <f>ROUND(I160*H160,2)</f>
        <v>0</v>
      </c>
      <c r="BL160" s="13" t="s">
        <v>137</v>
      </c>
      <c r="BM160" s="13" t="s">
        <v>480</v>
      </c>
    </row>
    <row r="161" s="1" customFormat="1">
      <c r="B161" s="34"/>
      <c r="C161" s="35"/>
      <c r="D161" s="195" t="s">
        <v>140</v>
      </c>
      <c r="E161" s="35"/>
      <c r="F161" s="196" t="s">
        <v>481</v>
      </c>
      <c r="G161" s="35"/>
      <c r="H161" s="35"/>
      <c r="I161" s="139"/>
      <c r="J161" s="35"/>
      <c r="K161" s="35"/>
      <c r="L161" s="39"/>
      <c r="M161" s="197"/>
      <c r="N161" s="75"/>
      <c r="O161" s="75"/>
      <c r="P161" s="75"/>
      <c r="Q161" s="75"/>
      <c r="R161" s="75"/>
      <c r="S161" s="75"/>
      <c r="T161" s="76"/>
      <c r="AT161" s="13" t="s">
        <v>140</v>
      </c>
      <c r="AU161" s="13" t="s">
        <v>73</v>
      </c>
    </row>
    <row r="162" s="1" customFormat="1" ht="22.5" customHeight="1">
      <c r="B162" s="34"/>
      <c r="C162" s="231" t="s">
        <v>285</v>
      </c>
      <c r="D162" s="231" t="s">
        <v>274</v>
      </c>
      <c r="E162" s="232" t="s">
        <v>275</v>
      </c>
      <c r="F162" s="233" t="s">
        <v>276</v>
      </c>
      <c r="G162" s="234" t="s">
        <v>166</v>
      </c>
      <c r="H162" s="235">
        <v>41.625999999999998</v>
      </c>
      <c r="I162" s="236"/>
      <c r="J162" s="237">
        <f>ROUND(I162*H162,2)</f>
        <v>0</v>
      </c>
      <c r="K162" s="233" t="s">
        <v>136</v>
      </c>
      <c r="L162" s="238"/>
      <c r="M162" s="239" t="s">
        <v>1</v>
      </c>
      <c r="N162" s="240" t="s">
        <v>44</v>
      </c>
      <c r="O162" s="75"/>
      <c r="P162" s="192">
        <f>O162*H162</f>
        <v>0</v>
      </c>
      <c r="Q162" s="192">
        <v>1</v>
      </c>
      <c r="R162" s="192">
        <f>Q162*H162</f>
        <v>41.625999999999998</v>
      </c>
      <c r="S162" s="192">
        <v>0</v>
      </c>
      <c r="T162" s="193">
        <f>S162*H162</f>
        <v>0</v>
      </c>
      <c r="AR162" s="13" t="s">
        <v>167</v>
      </c>
      <c r="AT162" s="13" t="s">
        <v>274</v>
      </c>
      <c r="AU162" s="13" t="s">
        <v>73</v>
      </c>
      <c r="AY162" s="13" t="s">
        <v>138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3" t="s">
        <v>80</v>
      </c>
      <c r="BK162" s="194">
        <f>ROUND(I162*H162,2)</f>
        <v>0</v>
      </c>
      <c r="BL162" s="13" t="s">
        <v>167</v>
      </c>
      <c r="BM162" s="13" t="s">
        <v>482</v>
      </c>
    </row>
    <row r="163" s="1" customFormat="1">
      <c r="B163" s="34"/>
      <c r="C163" s="35"/>
      <c r="D163" s="195" t="s">
        <v>140</v>
      </c>
      <c r="E163" s="35"/>
      <c r="F163" s="196" t="s">
        <v>276</v>
      </c>
      <c r="G163" s="35"/>
      <c r="H163" s="35"/>
      <c r="I163" s="139"/>
      <c r="J163" s="35"/>
      <c r="K163" s="35"/>
      <c r="L163" s="39"/>
      <c r="M163" s="197"/>
      <c r="N163" s="75"/>
      <c r="O163" s="75"/>
      <c r="P163" s="75"/>
      <c r="Q163" s="75"/>
      <c r="R163" s="75"/>
      <c r="S163" s="75"/>
      <c r="T163" s="76"/>
      <c r="AT163" s="13" t="s">
        <v>140</v>
      </c>
      <c r="AU163" s="13" t="s">
        <v>73</v>
      </c>
    </row>
    <row r="164" s="1" customFormat="1" ht="22.5" customHeight="1">
      <c r="B164" s="34"/>
      <c r="C164" s="231" t="s">
        <v>289</v>
      </c>
      <c r="D164" s="231" t="s">
        <v>274</v>
      </c>
      <c r="E164" s="232" t="s">
        <v>483</v>
      </c>
      <c r="F164" s="233" t="s">
        <v>484</v>
      </c>
      <c r="G164" s="234" t="s">
        <v>208</v>
      </c>
      <c r="H164" s="235">
        <v>7.2000000000000002</v>
      </c>
      <c r="I164" s="236"/>
      <c r="J164" s="237">
        <f>ROUND(I164*H164,2)</f>
        <v>0</v>
      </c>
      <c r="K164" s="233" t="s">
        <v>136</v>
      </c>
      <c r="L164" s="238"/>
      <c r="M164" s="239" t="s">
        <v>1</v>
      </c>
      <c r="N164" s="240" t="s">
        <v>44</v>
      </c>
      <c r="O164" s="75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AR164" s="13" t="s">
        <v>167</v>
      </c>
      <c r="AT164" s="13" t="s">
        <v>274</v>
      </c>
      <c r="AU164" s="13" t="s">
        <v>73</v>
      </c>
      <c r="AY164" s="13" t="s">
        <v>138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3" t="s">
        <v>80</v>
      </c>
      <c r="BK164" s="194">
        <f>ROUND(I164*H164,2)</f>
        <v>0</v>
      </c>
      <c r="BL164" s="13" t="s">
        <v>167</v>
      </c>
      <c r="BM164" s="13" t="s">
        <v>485</v>
      </c>
    </row>
    <row r="165" s="1" customFormat="1">
      <c r="B165" s="34"/>
      <c r="C165" s="35"/>
      <c r="D165" s="195" t="s">
        <v>140</v>
      </c>
      <c r="E165" s="35"/>
      <c r="F165" s="196" t="s">
        <v>484</v>
      </c>
      <c r="G165" s="35"/>
      <c r="H165" s="35"/>
      <c r="I165" s="139"/>
      <c r="J165" s="35"/>
      <c r="K165" s="35"/>
      <c r="L165" s="39"/>
      <c r="M165" s="197"/>
      <c r="N165" s="75"/>
      <c r="O165" s="75"/>
      <c r="P165" s="75"/>
      <c r="Q165" s="75"/>
      <c r="R165" s="75"/>
      <c r="S165" s="75"/>
      <c r="T165" s="76"/>
      <c r="AT165" s="13" t="s">
        <v>140</v>
      </c>
      <c r="AU165" s="13" t="s">
        <v>73</v>
      </c>
    </row>
    <row r="166" s="1" customFormat="1" ht="22.5" customHeight="1">
      <c r="B166" s="34"/>
      <c r="C166" s="231" t="s">
        <v>293</v>
      </c>
      <c r="D166" s="231" t="s">
        <v>274</v>
      </c>
      <c r="E166" s="232" t="s">
        <v>388</v>
      </c>
      <c r="F166" s="233" t="s">
        <v>389</v>
      </c>
      <c r="G166" s="234" t="s">
        <v>208</v>
      </c>
      <c r="H166" s="235">
        <v>36</v>
      </c>
      <c r="I166" s="236"/>
      <c r="J166" s="237">
        <f>ROUND(I166*H166,2)</f>
        <v>0</v>
      </c>
      <c r="K166" s="233" t="s">
        <v>136</v>
      </c>
      <c r="L166" s="238"/>
      <c r="M166" s="239" t="s">
        <v>1</v>
      </c>
      <c r="N166" s="240" t="s">
        <v>44</v>
      </c>
      <c r="O166" s="75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AR166" s="13" t="s">
        <v>167</v>
      </c>
      <c r="AT166" s="13" t="s">
        <v>274</v>
      </c>
      <c r="AU166" s="13" t="s">
        <v>73</v>
      </c>
      <c r="AY166" s="13" t="s">
        <v>138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3" t="s">
        <v>80</v>
      </c>
      <c r="BK166" s="194">
        <f>ROUND(I166*H166,2)</f>
        <v>0</v>
      </c>
      <c r="BL166" s="13" t="s">
        <v>167</v>
      </c>
      <c r="BM166" s="13" t="s">
        <v>486</v>
      </c>
    </row>
    <row r="167" s="1" customFormat="1">
      <c r="B167" s="34"/>
      <c r="C167" s="35"/>
      <c r="D167" s="195" t="s">
        <v>140</v>
      </c>
      <c r="E167" s="35"/>
      <c r="F167" s="196" t="s">
        <v>389</v>
      </c>
      <c r="G167" s="35"/>
      <c r="H167" s="35"/>
      <c r="I167" s="139"/>
      <c r="J167" s="35"/>
      <c r="K167" s="35"/>
      <c r="L167" s="39"/>
      <c r="M167" s="197"/>
      <c r="N167" s="75"/>
      <c r="O167" s="75"/>
      <c r="P167" s="75"/>
      <c r="Q167" s="75"/>
      <c r="R167" s="75"/>
      <c r="S167" s="75"/>
      <c r="T167" s="76"/>
      <c r="AT167" s="13" t="s">
        <v>140</v>
      </c>
      <c r="AU167" s="13" t="s">
        <v>73</v>
      </c>
    </row>
    <row r="168" s="1" customFormat="1" ht="22.5" customHeight="1">
      <c r="B168" s="34"/>
      <c r="C168" s="231" t="s">
        <v>297</v>
      </c>
      <c r="D168" s="231" t="s">
        <v>274</v>
      </c>
      <c r="E168" s="232" t="s">
        <v>379</v>
      </c>
      <c r="F168" s="233" t="s">
        <v>380</v>
      </c>
      <c r="G168" s="234" t="s">
        <v>166</v>
      </c>
      <c r="H168" s="235">
        <v>6.4029999999999996</v>
      </c>
      <c r="I168" s="236"/>
      <c r="J168" s="237">
        <f>ROUND(I168*H168,2)</f>
        <v>0</v>
      </c>
      <c r="K168" s="233" t="s">
        <v>136</v>
      </c>
      <c r="L168" s="238"/>
      <c r="M168" s="239" t="s">
        <v>1</v>
      </c>
      <c r="N168" s="240" t="s">
        <v>44</v>
      </c>
      <c r="O168" s="75"/>
      <c r="P168" s="192">
        <f>O168*H168</f>
        <v>0</v>
      </c>
      <c r="Q168" s="192">
        <v>1</v>
      </c>
      <c r="R168" s="192">
        <f>Q168*H168</f>
        <v>6.4029999999999996</v>
      </c>
      <c r="S168" s="192">
        <v>0</v>
      </c>
      <c r="T168" s="193">
        <f>S168*H168</f>
        <v>0</v>
      </c>
      <c r="AR168" s="13" t="s">
        <v>167</v>
      </c>
      <c r="AT168" s="13" t="s">
        <v>274</v>
      </c>
      <c r="AU168" s="13" t="s">
        <v>73</v>
      </c>
      <c r="AY168" s="13" t="s">
        <v>138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3" t="s">
        <v>80</v>
      </c>
      <c r="BK168" s="194">
        <f>ROUND(I168*H168,2)</f>
        <v>0</v>
      </c>
      <c r="BL168" s="13" t="s">
        <v>167</v>
      </c>
      <c r="BM168" s="13" t="s">
        <v>487</v>
      </c>
    </row>
    <row r="169" s="1" customFormat="1">
      <c r="B169" s="34"/>
      <c r="C169" s="35"/>
      <c r="D169" s="195" t="s">
        <v>140</v>
      </c>
      <c r="E169" s="35"/>
      <c r="F169" s="196" t="s">
        <v>380</v>
      </c>
      <c r="G169" s="35"/>
      <c r="H169" s="35"/>
      <c r="I169" s="139"/>
      <c r="J169" s="35"/>
      <c r="K169" s="35"/>
      <c r="L169" s="39"/>
      <c r="M169" s="197"/>
      <c r="N169" s="75"/>
      <c r="O169" s="75"/>
      <c r="P169" s="75"/>
      <c r="Q169" s="75"/>
      <c r="R169" s="75"/>
      <c r="S169" s="75"/>
      <c r="T169" s="76"/>
      <c r="AT169" s="13" t="s">
        <v>140</v>
      </c>
      <c r="AU169" s="13" t="s">
        <v>73</v>
      </c>
    </row>
    <row r="170" s="1" customFormat="1" ht="22.5" customHeight="1">
      <c r="B170" s="34"/>
      <c r="C170" s="231" t="s">
        <v>301</v>
      </c>
      <c r="D170" s="231" t="s">
        <v>274</v>
      </c>
      <c r="E170" s="232" t="s">
        <v>382</v>
      </c>
      <c r="F170" s="233" t="s">
        <v>383</v>
      </c>
      <c r="G170" s="234" t="s">
        <v>166</v>
      </c>
      <c r="H170" s="235">
        <v>6.4029999999999996</v>
      </c>
      <c r="I170" s="236"/>
      <c r="J170" s="237">
        <f>ROUND(I170*H170,2)</f>
        <v>0</v>
      </c>
      <c r="K170" s="233" t="s">
        <v>136</v>
      </c>
      <c r="L170" s="238"/>
      <c r="M170" s="239" t="s">
        <v>1</v>
      </c>
      <c r="N170" s="240" t="s">
        <v>44</v>
      </c>
      <c r="O170" s="75"/>
      <c r="P170" s="192">
        <f>O170*H170</f>
        <v>0</v>
      </c>
      <c r="Q170" s="192">
        <v>1</v>
      </c>
      <c r="R170" s="192">
        <f>Q170*H170</f>
        <v>6.4029999999999996</v>
      </c>
      <c r="S170" s="192">
        <v>0</v>
      </c>
      <c r="T170" s="193">
        <f>S170*H170</f>
        <v>0</v>
      </c>
      <c r="AR170" s="13" t="s">
        <v>167</v>
      </c>
      <c r="AT170" s="13" t="s">
        <v>274</v>
      </c>
      <c r="AU170" s="13" t="s">
        <v>73</v>
      </c>
      <c r="AY170" s="13" t="s">
        <v>138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3" t="s">
        <v>80</v>
      </c>
      <c r="BK170" s="194">
        <f>ROUND(I170*H170,2)</f>
        <v>0</v>
      </c>
      <c r="BL170" s="13" t="s">
        <v>167</v>
      </c>
      <c r="BM170" s="13" t="s">
        <v>488</v>
      </c>
    </row>
    <row r="171" s="1" customFormat="1">
      <c r="B171" s="34"/>
      <c r="C171" s="35"/>
      <c r="D171" s="195" t="s">
        <v>140</v>
      </c>
      <c r="E171" s="35"/>
      <c r="F171" s="196" t="s">
        <v>383</v>
      </c>
      <c r="G171" s="35"/>
      <c r="H171" s="35"/>
      <c r="I171" s="139"/>
      <c r="J171" s="35"/>
      <c r="K171" s="35"/>
      <c r="L171" s="39"/>
      <c r="M171" s="197"/>
      <c r="N171" s="75"/>
      <c r="O171" s="75"/>
      <c r="P171" s="75"/>
      <c r="Q171" s="75"/>
      <c r="R171" s="75"/>
      <c r="S171" s="75"/>
      <c r="T171" s="76"/>
      <c r="AT171" s="13" t="s">
        <v>140</v>
      </c>
      <c r="AU171" s="13" t="s">
        <v>73</v>
      </c>
    </row>
    <row r="172" s="1" customFormat="1" ht="22.5" customHeight="1">
      <c r="B172" s="34"/>
      <c r="C172" s="231" t="s">
        <v>305</v>
      </c>
      <c r="D172" s="231" t="s">
        <v>274</v>
      </c>
      <c r="E172" s="232" t="s">
        <v>385</v>
      </c>
      <c r="F172" s="233" t="s">
        <v>386</v>
      </c>
      <c r="G172" s="234" t="s">
        <v>166</v>
      </c>
      <c r="H172" s="235">
        <v>6.4029999999999996</v>
      </c>
      <c r="I172" s="236"/>
      <c r="J172" s="237">
        <f>ROUND(I172*H172,2)</f>
        <v>0</v>
      </c>
      <c r="K172" s="233" t="s">
        <v>136</v>
      </c>
      <c r="L172" s="238"/>
      <c r="M172" s="239" t="s">
        <v>1</v>
      </c>
      <c r="N172" s="240" t="s">
        <v>44</v>
      </c>
      <c r="O172" s="75"/>
      <c r="P172" s="192">
        <f>O172*H172</f>
        <v>0</v>
      </c>
      <c r="Q172" s="192">
        <v>1</v>
      </c>
      <c r="R172" s="192">
        <f>Q172*H172</f>
        <v>6.4029999999999996</v>
      </c>
      <c r="S172" s="192">
        <v>0</v>
      </c>
      <c r="T172" s="193">
        <f>S172*H172</f>
        <v>0</v>
      </c>
      <c r="AR172" s="13" t="s">
        <v>167</v>
      </c>
      <c r="AT172" s="13" t="s">
        <v>274</v>
      </c>
      <c r="AU172" s="13" t="s">
        <v>73</v>
      </c>
      <c r="AY172" s="13" t="s">
        <v>138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3" t="s">
        <v>80</v>
      </c>
      <c r="BK172" s="194">
        <f>ROUND(I172*H172,2)</f>
        <v>0</v>
      </c>
      <c r="BL172" s="13" t="s">
        <v>167</v>
      </c>
      <c r="BM172" s="13" t="s">
        <v>489</v>
      </c>
    </row>
    <row r="173" s="1" customFormat="1">
      <c r="B173" s="34"/>
      <c r="C173" s="35"/>
      <c r="D173" s="195" t="s">
        <v>140</v>
      </c>
      <c r="E173" s="35"/>
      <c r="F173" s="196" t="s">
        <v>386</v>
      </c>
      <c r="G173" s="35"/>
      <c r="H173" s="35"/>
      <c r="I173" s="139"/>
      <c r="J173" s="35"/>
      <c r="K173" s="35"/>
      <c r="L173" s="39"/>
      <c r="M173" s="197"/>
      <c r="N173" s="75"/>
      <c r="O173" s="75"/>
      <c r="P173" s="75"/>
      <c r="Q173" s="75"/>
      <c r="R173" s="75"/>
      <c r="S173" s="75"/>
      <c r="T173" s="76"/>
      <c r="AT173" s="13" t="s">
        <v>140</v>
      </c>
      <c r="AU173" s="13" t="s">
        <v>73</v>
      </c>
    </row>
    <row r="174" s="1" customFormat="1" ht="22.5" customHeight="1">
      <c r="B174" s="34"/>
      <c r="C174" s="231" t="s">
        <v>310</v>
      </c>
      <c r="D174" s="231" t="s">
        <v>274</v>
      </c>
      <c r="E174" s="232" t="s">
        <v>490</v>
      </c>
      <c r="F174" s="233" t="s">
        <v>491</v>
      </c>
      <c r="G174" s="234" t="s">
        <v>135</v>
      </c>
      <c r="H174" s="235">
        <v>2</v>
      </c>
      <c r="I174" s="236"/>
      <c r="J174" s="237">
        <f>ROUND(I174*H174,2)</f>
        <v>0</v>
      </c>
      <c r="K174" s="233" t="s">
        <v>136</v>
      </c>
      <c r="L174" s="238"/>
      <c r="M174" s="239" t="s">
        <v>1</v>
      </c>
      <c r="N174" s="240" t="s">
        <v>44</v>
      </c>
      <c r="O174" s="75"/>
      <c r="P174" s="192">
        <f>O174*H174</f>
        <v>0</v>
      </c>
      <c r="Q174" s="192">
        <v>2.4289999999999998</v>
      </c>
      <c r="R174" s="192">
        <f>Q174*H174</f>
        <v>4.8579999999999997</v>
      </c>
      <c r="S174" s="192">
        <v>0</v>
      </c>
      <c r="T174" s="193">
        <f>S174*H174</f>
        <v>0</v>
      </c>
      <c r="AR174" s="13" t="s">
        <v>167</v>
      </c>
      <c r="AT174" s="13" t="s">
        <v>274</v>
      </c>
      <c r="AU174" s="13" t="s">
        <v>73</v>
      </c>
      <c r="AY174" s="13" t="s">
        <v>138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3" t="s">
        <v>80</v>
      </c>
      <c r="BK174" s="194">
        <f>ROUND(I174*H174,2)</f>
        <v>0</v>
      </c>
      <c r="BL174" s="13" t="s">
        <v>167</v>
      </c>
      <c r="BM174" s="13" t="s">
        <v>492</v>
      </c>
    </row>
    <row r="175" s="1" customFormat="1">
      <c r="B175" s="34"/>
      <c r="C175" s="35"/>
      <c r="D175" s="195" t="s">
        <v>140</v>
      </c>
      <c r="E175" s="35"/>
      <c r="F175" s="196" t="s">
        <v>491</v>
      </c>
      <c r="G175" s="35"/>
      <c r="H175" s="35"/>
      <c r="I175" s="139"/>
      <c r="J175" s="35"/>
      <c r="K175" s="35"/>
      <c r="L175" s="39"/>
      <c r="M175" s="197"/>
      <c r="N175" s="75"/>
      <c r="O175" s="75"/>
      <c r="P175" s="75"/>
      <c r="Q175" s="75"/>
      <c r="R175" s="75"/>
      <c r="S175" s="75"/>
      <c r="T175" s="76"/>
      <c r="AT175" s="13" t="s">
        <v>140</v>
      </c>
      <c r="AU175" s="13" t="s">
        <v>73</v>
      </c>
    </row>
    <row r="176" s="1" customFormat="1" ht="22.5" customHeight="1">
      <c r="B176" s="34"/>
      <c r="C176" s="231" t="s">
        <v>314</v>
      </c>
      <c r="D176" s="231" t="s">
        <v>274</v>
      </c>
      <c r="E176" s="232" t="s">
        <v>493</v>
      </c>
      <c r="F176" s="233" t="s">
        <v>494</v>
      </c>
      <c r="G176" s="234" t="s">
        <v>175</v>
      </c>
      <c r="H176" s="235">
        <v>44</v>
      </c>
      <c r="I176" s="236"/>
      <c r="J176" s="237">
        <f>ROUND(I176*H176,2)</f>
        <v>0</v>
      </c>
      <c r="K176" s="233" t="s">
        <v>136</v>
      </c>
      <c r="L176" s="238"/>
      <c r="M176" s="239" t="s">
        <v>1</v>
      </c>
      <c r="N176" s="240" t="s">
        <v>44</v>
      </c>
      <c r="O176" s="75"/>
      <c r="P176" s="192">
        <f>O176*H176</f>
        <v>0</v>
      </c>
      <c r="Q176" s="192">
        <v>0.00048999999999999998</v>
      </c>
      <c r="R176" s="192">
        <f>Q176*H176</f>
        <v>0.021559999999999999</v>
      </c>
      <c r="S176" s="192">
        <v>0</v>
      </c>
      <c r="T176" s="193">
        <f>S176*H176</f>
        <v>0</v>
      </c>
      <c r="AR176" s="13" t="s">
        <v>167</v>
      </c>
      <c r="AT176" s="13" t="s">
        <v>274</v>
      </c>
      <c r="AU176" s="13" t="s">
        <v>73</v>
      </c>
      <c r="AY176" s="13" t="s">
        <v>138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3" t="s">
        <v>80</v>
      </c>
      <c r="BK176" s="194">
        <f>ROUND(I176*H176,2)</f>
        <v>0</v>
      </c>
      <c r="BL176" s="13" t="s">
        <v>167</v>
      </c>
      <c r="BM176" s="13" t="s">
        <v>495</v>
      </c>
    </row>
    <row r="177" s="1" customFormat="1">
      <c r="B177" s="34"/>
      <c r="C177" s="35"/>
      <c r="D177" s="195" t="s">
        <v>140</v>
      </c>
      <c r="E177" s="35"/>
      <c r="F177" s="196" t="s">
        <v>494</v>
      </c>
      <c r="G177" s="35"/>
      <c r="H177" s="35"/>
      <c r="I177" s="139"/>
      <c r="J177" s="35"/>
      <c r="K177" s="35"/>
      <c r="L177" s="39"/>
      <c r="M177" s="197"/>
      <c r="N177" s="75"/>
      <c r="O177" s="75"/>
      <c r="P177" s="75"/>
      <c r="Q177" s="75"/>
      <c r="R177" s="75"/>
      <c r="S177" s="75"/>
      <c r="T177" s="76"/>
      <c r="AT177" s="13" t="s">
        <v>140</v>
      </c>
      <c r="AU177" s="13" t="s">
        <v>73</v>
      </c>
    </row>
    <row r="178" s="1" customFormat="1" ht="22.5" customHeight="1">
      <c r="B178" s="34"/>
      <c r="C178" s="231" t="s">
        <v>163</v>
      </c>
      <c r="D178" s="231" t="s">
        <v>274</v>
      </c>
      <c r="E178" s="232" t="s">
        <v>496</v>
      </c>
      <c r="F178" s="233" t="s">
        <v>497</v>
      </c>
      <c r="G178" s="234" t="s">
        <v>175</v>
      </c>
      <c r="H178" s="235">
        <v>44</v>
      </c>
      <c r="I178" s="236"/>
      <c r="J178" s="237">
        <f>ROUND(I178*H178,2)</f>
        <v>0</v>
      </c>
      <c r="K178" s="233" t="s">
        <v>136</v>
      </c>
      <c r="L178" s="238"/>
      <c r="M178" s="239" t="s">
        <v>1</v>
      </c>
      <c r="N178" s="240" t="s">
        <v>44</v>
      </c>
      <c r="O178" s="75"/>
      <c r="P178" s="192">
        <f>O178*H178</f>
        <v>0</v>
      </c>
      <c r="Q178" s="192">
        <v>4.0000000000000003E-05</v>
      </c>
      <c r="R178" s="192">
        <f>Q178*H178</f>
        <v>0.0017600000000000001</v>
      </c>
      <c r="S178" s="192">
        <v>0</v>
      </c>
      <c r="T178" s="193">
        <f>S178*H178</f>
        <v>0</v>
      </c>
      <c r="AR178" s="13" t="s">
        <v>167</v>
      </c>
      <c r="AT178" s="13" t="s">
        <v>274</v>
      </c>
      <c r="AU178" s="13" t="s">
        <v>73</v>
      </c>
      <c r="AY178" s="13" t="s">
        <v>138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3" t="s">
        <v>80</v>
      </c>
      <c r="BK178" s="194">
        <f>ROUND(I178*H178,2)</f>
        <v>0</v>
      </c>
      <c r="BL178" s="13" t="s">
        <v>167</v>
      </c>
      <c r="BM178" s="13" t="s">
        <v>498</v>
      </c>
    </row>
    <row r="179" s="1" customFormat="1">
      <c r="B179" s="34"/>
      <c r="C179" s="35"/>
      <c r="D179" s="195" t="s">
        <v>140</v>
      </c>
      <c r="E179" s="35"/>
      <c r="F179" s="196" t="s">
        <v>497</v>
      </c>
      <c r="G179" s="35"/>
      <c r="H179" s="35"/>
      <c r="I179" s="139"/>
      <c r="J179" s="35"/>
      <c r="K179" s="35"/>
      <c r="L179" s="39"/>
      <c r="M179" s="197"/>
      <c r="N179" s="75"/>
      <c r="O179" s="75"/>
      <c r="P179" s="75"/>
      <c r="Q179" s="75"/>
      <c r="R179" s="75"/>
      <c r="S179" s="75"/>
      <c r="T179" s="76"/>
      <c r="AT179" s="13" t="s">
        <v>140</v>
      </c>
      <c r="AU179" s="13" t="s">
        <v>73</v>
      </c>
    </row>
    <row r="180" s="1" customFormat="1" ht="22.5" customHeight="1">
      <c r="B180" s="34"/>
      <c r="C180" s="231" t="s">
        <v>499</v>
      </c>
      <c r="D180" s="231" t="s">
        <v>274</v>
      </c>
      <c r="E180" s="232" t="s">
        <v>298</v>
      </c>
      <c r="F180" s="233" t="s">
        <v>299</v>
      </c>
      <c r="G180" s="234" t="s">
        <v>175</v>
      </c>
      <c r="H180" s="235">
        <v>44</v>
      </c>
      <c r="I180" s="236"/>
      <c r="J180" s="237">
        <f>ROUND(I180*H180,2)</f>
        <v>0</v>
      </c>
      <c r="K180" s="233" t="s">
        <v>136</v>
      </c>
      <c r="L180" s="238"/>
      <c r="M180" s="239" t="s">
        <v>1</v>
      </c>
      <c r="N180" s="240" t="s">
        <v>44</v>
      </c>
      <c r="O180" s="75"/>
      <c r="P180" s="192">
        <f>O180*H180</f>
        <v>0</v>
      </c>
      <c r="Q180" s="192">
        <v>0.00051999999999999995</v>
      </c>
      <c r="R180" s="192">
        <f>Q180*H180</f>
        <v>0.022879999999999998</v>
      </c>
      <c r="S180" s="192">
        <v>0</v>
      </c>
      <c r="T180" s="193">
        <f>S180*H180</f>
        <v>0</v>
      </c>
      <c r="AR180" s="13" t="s">
        <v>167</v>
      </c>
      <c r="AT180" s="13" t="s">
        <v>274</v>
      </c>
      <c r="AU180" s="13" t="s">
        <v>73</v>
      </c>
      <c r="AY180" s="13" t="s">
        <v>138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3" t="s">
        <v>80</v>
      </c>
      <c r="BK180" s="194">
        <f>ROUND(I180*H180,2)</f>
        <v>0</v>
      </c>
      <c r="BL180" s="13" t="s">
        <v>167</v>
      </c>
      <c r="BM180" s="13" t="s">
        <v>500</v>
      </c>
    </row>
    <row r="181" s="1" customFormat="1">
      <c r="B181" s="34"/>
      <c r="C181" s="35"/>
      <c r="D181" s="195" t="s">
        <v>140</v>
      </c>
      <c r="E181" s="35"/>
      <c r="F181" s="196" t="s">
        <v>299</v>
      </c>
      <c r="G181" s="35"/>
      <c r="H181" s="35"/>
      <c r="I181" s="139"/>
      <c r="J181" s="35"/>
      <c r="K181" s="35"/>
      <c r="L181" s="39"/>
      <c r="M181" s="197"/>
      <c r="N181" s="75"/>
      <c r="O181" s="75"/>
      <c r="P181" s="75"/>
      <c r="Q181" s="75"/>
      <c r="R181" s="75"/>
      <c r="S181" s="75"/>
      <c r="T181" s="76"/>
      <c r="AT181" s="13" t="s">
        <v>140</v>
      </c>
      <c r="AU181" s="13" t="s">
        <v>73</v>
      </c>
    </row>
    <row r="182" s="1" customFormat="1" ht="22.5" customHeight="1">
      <c r="B182" s="34"/>
      <c r="C182" s="231" t="s">
        <v>501</v>
      </c>
      <c r="D182" s="231" t="s">
        <v>274</v>
      </c>
      <c r="E182" s="232" t="s">
        <v>502</v>
      </c>
      <c r="F182" s="233" t="s">
        <v>503</v>
      </c>
      <c r="G182" s="234" t="s">
        <v>175</v>
      </c>
      <c r="H182" s="235">
        <v>6</v>
      </c>
      <c r="I182" s="236"/>
      <c r="J182" s="237">
        <f>ROUND(I182*H182,2)</f>
        <v>0</v>
      </c>
      <c r="K182" s="233" t="s">
        <v>136</v>
      </c>
      <c r="L182" s="238"/>
      <c r="M182" s="239" t="s">
        <v>1</v>
      </c>
      <c r="N182" s="240" t="s">
        <v>44</v>
      </c>
      <c r="O182" s="75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AR182" s="13" t="s">
        <v>167</v>
      </c>
      <c r="AT182" s="13" t="s">
        <v>274</v>
      </c>
      <c r="AU182" s="13" t="s">
        <v>73</v>
      </c>
      <c r="AY182" s="13" t="s">
        <v>138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3" t="s">
        <v>80</v>
      </c>
      <c r="BK182" s="194">
        <f>ROUND(I182*H182,2)</f>
        <v>0</v>
      </c>
      <c r="BL182" s="13" t="s">
        <v>167</v>
      </c>
      <c r="BM182" s="13" t="s">
        <v>504</v>
      </c>
    </row>
    <row r="183" s="1" customFormat="1">
      <c r="B183" s="34"/>
      <c r="C183" s="35"/>
      <c r="D183" s="195" t="s">
        <v>140</v>
      </c>
      <c r="E183" s="35"/>
      <c r="F183" s="196" t="s">
        <v>503</v>
      </c>
      <c r="G183" s="35"/>
      <c r="H183" s="35"/>
      <c r="I183" s="139"/>
      <c r="J183" s="35"/>
      <c r="K183" s="35"/>
      <c r="L183" s="39"/>
      <c r="M183" s="241"/>
      <c r="N183" s="242"/>
      <c r="O183" s="242"/>
      <c r="P183" s="242"/>
      <c r="Q183" s="242"/>
      <c r="R183" s="242"/>
      <c r="S183" s="242"/>
      <c r="T183" s="243"/>
      <c r="AT183" s="13" t="s">
        <v>140</v>
      </c>
      <c r="AU183" s="13" t="s">
        <v>73</v>
      </c>
    </row>
    <row r="184" s="1" customFormat="1" ht="6.96" customHeight="1">
      <c r="B184" s="53"/>
      <c r="C184" s="54"/>
      <c r="D184" s="54"/>
      <c r="E184" s="54"/>
      <c r="F184" s="54"/>
      <c r="G184" s="54"/>
      <c r="H184" s="54"/>
      <c r="I184" s="163"/>
      <c r="J184" s="54"/>
      <c r="K184" s="54"/>
      <c r="L184" s="39"/>
    </row>
  </sheetData>
  <sheetProtection sheet="1" autoFilter="0" formatColumns="0" formatRows="0" objects="1" scenarios="1" spinCount="100000" saltValue="Utl4fMRT9tRWxUoWkEpQh/vCs+3drVPdXT53LBsJgvAEo7ti1Reztp9h93hGLjOgMh9dxhh+qzkZHVZVwXqE1Q==" hashValue="cPrrg9WG2pyRLyN2lTU6tSBQdd4UDYl0gwOYkXvGS8cZlHax1yu5Jfh3pKFQAmSuyufTD6/zRsB9H/IOjMwN8Q==" algorithmName="SHA-512" password="CC35"/>
  <autoFilter ref="C84:K18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102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82</v>
      </c>
    </row>
    <row r="4" ht="24.96" customHeight="1">
      <c r="B4" s="16"/>
      <c r="D4" s="136" t="s">
        <v>109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7" t="s">
        <v>16</v>
      </c>
      <c r="L6" s="16"/>
    </row>
    <row r="7" ht="16.5" customHeight="1">
      <c r="B7" s="16"/>
      <c r="E7" s="138" t="str">
        <f>'Rekapitulace stavby'!K6</f>
        <v>Čištění kolejového lože a oprava GPK v úseku Ovesné Kladruby - Teplá</v>
      </c>
      <c r="F7" s="137"/>
      <c r="G7" s="137"/>
      <c r="H7" s="137"/>
      <c r="L7" s="16"/>
    </row>
    <row r="8" ht="12" customHeight="1">
      <c r="B8" s="16"/>
      <c r="D8" s="137" t="s">
        <v>110</v>
      </c>
      <c r="L8" s="16"/>
    </row>
    <row r="9" s="1" customFormat="1" ht="16.5" customHeight="1">
      <c r="B9" s="39"/>
      <c r="E9" s="138" t="s">
        <v>391</v>
      </c>
      <c r="F9" s="1"/>
      <c r="G9" s="1"/>
      <c r="H9" s="1"/>
      <c r="I9" s="139"/>
      <c r="L9" s="39"/>
    </row>
    <row r="10" s="1" customFormat="1" ht="12" customHeight="1">
      <c r="B10" s="39"/>
      <c r="D10" s="137" t="s">
        <v>112</v>
      </c>
      <c r="I10" s="139"/>
      <c r="L10" s="39"/>
    </row>
    <row r="11" s="1" customFormat="1" ht="36.96" customHeight="1">
      <c r="B11" s="39"/>
      <c r="E11" s="140" t="s">
        <v>505</v>
      </c>
      <c r="F11" s="1"/>
      <c r="G11" s="1"/>
      <c r="H11" s="1"/>
      <c r="I11" s="139"/>
      <c r="L11" s="39"/>
    </row>
    <row r="12" s="1" customFormat="1">
      <c r="B12" s="39"/>
      <c r="I12" s="139"/>
      <c r="L12" s="39"/>
    </row>
    <row r="13" s="1" customFormat="1" ht="12" customHeight="1">
      <c r="B13" s="39"/>
      <c r="D13" s="137" t="s">
        <v>18</v>
      </c>
      <c r="F13" s="13" t="s">
        <v>1</v>
      </c>
      <c r="I13" s="141" t="s">
        <v>19</v>
      </c>
      <c r="J13" s="13" t="s">
        <v>1</v>
      </c>
      <c r="L13" s="39"/>
    </row>
    <row r="14" s="1" customFormat="1" ht="12" customHeight="1">
      <c r="B14" s="39"/>
      <c r="D14" s="137" t="s">
        <v>20</v>
      </c>
      <c r="F14" s="13" t="s">
        <v>21</v>
      </c>
      <c r="I14" s="141" t="s">
        <v>22</v>
      </c>
      <c r="J14" s="142" t="str">
        <f>'Rekapitulace stavby'!AN8</f>
        <v>29. 1. 2019</v>
      </c>
      <c r="L14" s="39"/>
    </row>
    <row r="15" s="1" customFormat="1" ht="10.8" customHeight="1">
      <c r="B15" s="39"/>
      <c r="I15" s="139"/>
      <c r="L15" s="39"/>
    </row>
    <row r="16" s="1" customFormat="1" ht="12" customHeight="1">
      <c r="B16" s="39"/>
      <c r="D16" s="137" t="s">
        <v>24</v>
      </c>
      <c r="I16" s="141" t="s">
        <v>25</v>
      </c>
      <c r="J16" s="13" t="s">
        <v>26</v>
      </c>
      <c r="L16" s="39"/>
    </row>
    <row r="17" s="1" customFormat="1" ht="18" customHeight="1">
      <c r="B17" s="39"/>
      <c r="E17" s="13" t="s">
        <v>28</v>
      </c>
      <c r="I17" s="141" t="s">
        <v>29</v>
      </c>
      <c r="J17" s="13" t="s">
        <v>30</v>
      </c>
      <c r="L17" s="39"/>
    </row>
    <row r="18" s="1" customFormat="1" ht="6.96" customHeight="1">
      <c r="B18" s="39"/>
      <c r="I18" s="139"/>
      <c r="L18" s="39"/>
    </row>
    <row r="19" s="1" customFormat="1" ht="12" customHeight="1">
      <c r="B19" s="39"/>
      <c r="D19" s="137" t="s">
        <v>31</v>
      </c>
      <c r="I19" s="141" t="s">
        <v>25</v>
      </c>
      <c r="J19" s="29" t="str">
        <f>'Rekapitulace stavby'!AN13</f>
        <v>Vyplň údaj</v>
      </c>
      <c r="L19" s="39"/>
    </row>
    <row r="20" s="1" customFormat="1" ht="18" customHeight="1">
      <c r="B20" s="39"/>
      <c r="E20" s="29" t="str">
        <f>'Rekapitulace stavby'!E14</f>
        <v>Vyplň údaj</v>
      </c>
      <c r="F20" s="13"/>
      <c r="G20" s="13"/>
      <c r="H20" s="13"/>
      <c r="I20" s="141" t="s">
        <v>29</v>
      </c>
      <c r="J20" s="29" t="str">
        <f>'Rekapitulace stavby'!AN14</f>
        <v>Vyplň údaj</v>
      </c>
      <c r="L20" s="39"/>
    </row>
    <row r="21" s="1" customFormat="1" ht="6.96" customHeight="1">
      <c r="B21" s="39"/>
      <c r="I21" s="139"/>
      <c r="L21" s="39"/>
    </row>
    <row r="22" s="1" customFormat="1" ht="12" customHeight="1">
      <c r="B22" s="39"/>
      <c r="D22" s="137" t="s">
        <v>33</v>
      </c>
      <c r="I22" s="141" t="s">
        <v>25</v>
      </c>
      <c r="J22" s="13" t="str">
        <f>IF('Rekapitulace stavby'!AN16="","",'Rekapitulace stavby'!AN16)</f>
        <v/>
      </c>
      <c r="L22" s="39"/>
    </row>
    <row r="23" s="1" customFormat="1" ht="18" customHeight="1">
      <c r="B23" s="39"/>
      <c r="E23" s="13" t="str">
        <f>IF('Rekapitulace stavby'!E17="","",'Rekapitulace stavby'!E17)</f>
        <v xml:space="preserve"> </v>
      </c>
      <c r="I23" s="141" t="s">
        <v>29</v>
      </c>
      <c r="J23" s="13" t="str">
        <f>IF('Rekapitulace stavby'!AN17="","",'Rekapitulace stavby'!AN17)</f>
        <v/>
      </c>
      <c r="L23" s="39"/>
    </row>
    <row r="24" s="1" customFormat="1" ht="6.96" customHeight="1">
      <c r="B24" s="39"/>
      <c r="I24" s="139"/>
      <c r="L24" s="39"/>
    </row>
    <row r="25" s="1" customFormat="1" ht="12" customHeight="1">
      <c r="B25" s="39"/>
      <c r="D25" s="137" t="s">
        <v>36</v>
      </c>
      <c r="I25" s="141" t="s">
        <v>25</v>
      </c>
      <c r="J25" s="13" t="s">
        <v>1</v>
      </c>
      <c r="L25" s="39"/>
    </row>
    <row r="26" s="1" customFormat="1" ht="18" customHeight="1">
      <c r="B26" s="39"/>
      <c r="E26" s="13" t="s">
        <v>37</v>
      </c>
      <c r="I26" s="141" t="s">
        <v>29</v>
      </c>
      <c r="J26" s="13" t="s">
        <v>1</v>
      </c>
      <c r="L26" s="39"/>
    </row>
    <row r="27" s="1" customFormat="1" ht="6.96" customHeight="1">
      <c r="B27" s="39"/>
      <c r="I27" s="139"/>
      <c r="L27" s="39"/>
    </row>
    <row r="28" s="1" customFormat="1" ht="12" customHeight="1">
      <c r="B28" s="39"/>
      <c r="D28" s="137" t="s">
        <v>38</v>
      </c>
      <c r="I28" s="139"/>
      <c r="L28" s="39"/>
    </row>
    <row r="29" s="7" customFormat="1" ht="16.5" customHeight="1">
      <c r="B29" s="143"/>
      <c r="E29" s="144" t="s">
        <v>1</v>
      </c>
      <c r="F29" s="144"/>
      <c r="G29" s="144"/>
      <c r="H29" s="144"/>
      <c r="I29" s="145"/>
      <c r="L29" s="143"/>
    </row>
    <row r="30" s="1" customFormat="1" ht="6.96" customHeight="1">
      <c r="B30" s="39"/>
      <c r="I30" s="139"/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46"/>
      <c r="J31" s="67"/>
      <c r="K31" s="67"/>
      <c r="L31" s="39"/>
    </row>
    <row r="32" s="1" customFormat="1" ht="25.44" customHeight="1">
      <c r="B32" s="39"/>
      <c r="D32" s="147" t="s">
        <v>39</v>
      </c>
      <c r="I32" s="139"/>
      <c r="J32" s="148">
        <f>ROUND(J85, 2)</f>
        <v>0</v>
      </c>
      <c r="L32" s="39"/>
    </row>
    <row r="33" s="1" customFormat="1" ht="6.96" customHeight="1">
      <c r="B33" s="39"/>
      <c r="D33" s="67"/>
      <c r="E33" s="67"/>
      <c r="F33" s="67"/>
      <c r="G33" s="67"/>
      <c r="H33" s="67"/>
      <c r="I33" s="146"/>
      <c r="J33" s="67"/>
      <c r="K33" s="67"/>
      <c r="L33" s="39"/>
    </row>
    <row r="34" s="1" customFormat="1" ht="14.4" customHeight="1">
      <c r="B34" s="39"/>
      <c r="F34" s="149" t="s">
        <v>41</v>
      </c>
      <c r="I34" s="150" t="s">
        <v>40</v>
      </c>
      <c r="J34" s="149" t="s">
        <v>42</v>
      </c>
      <c r="L34" s="39"/>
    </row>
    <row r="35" s="1" customFormat="1" ht="14.4" customHeight="1">
      <c r="B35" s="39"/>
      <c r="D35" s="137" t="s">
        <v>43</v>
      </c>
      <c r="E35" s="137" t="s">
        <v>44</v>
      </c>
      <c r="F35" s="151">
        <f>ROUND((SUM(BE85:BE89)),  2)</f>
        <v>0</v>
      </c>
      <c r="I35" s="152">
        <v>0.20999999999999999</v>
      </c>
      <c r="J35" s="151">
        <f>ROUND(((SUM(BE85:BE89))*I35),  2)</f>
        <v>0</v>
      </c>
      <c r="L35" s="39"/>
    </row>
    <row r="36" s="1" customFormat="1" ht="14.4" customHeight="1">
      <c r="B36" s="39"/>
      <c r="E36" s="137" t="s">
        <v>45</v>
      </c>
      <c r="F36" s="151">
        <f>ROUND((SUM(BF85:BF89)),  2)</f>
        <v>0</v>
      </c>
      <c r="I36" s="152">
        <v>0.14999999999999999</v>
      </c>
      <c r="J36" s="151">
        <f>ROUND(((SUM(BF85:BF89))*I36),  2)</f>
        <v>0</v>
      </c>
      <c r="L36" s="39"/>
    </row>
    <row r="37" hidden="1" s="1" customFormat="1" ht="14.4" customHeight="1">
      <c r="B37" s="39"/>
      <c r="E37" s="137" t="s">
        <v>46</v>
      </c>
      <c r="F37" s="151">
        <f>ROUND((SUM(BG85:BG89)),  2)</f>
        <v>0</v>
      </c>
      <c r="I37" s="152">
        <v>0.20999999999999999</v>
      </c>
      <c r="J37" s="151">
        <f>0</f>
        <v>0</v>
      </c>
      <c r="L37" s="39"/>
    </row>
    <row r="38" hidden="1" s="1" customFormat="1" ht="14.4" customHeight="1">
      <c r="B38" s="39"/>
      <c r="E38" s="137" t="s">
        <v>47</v>
      </c>
      <c r="F38" s="151">
        <f>ROUND((SUM(BH85:BH89)),  2)</f>
        <v>0</v>
      </c>
      <c r="I38" s="152">
        <v>0.14999999999999999</v>
      </c>
      <c r="J38" s="151">
        <f>0</f>
        <v>0</v>
      </c>
      <c r="L38" s="39"/>
    </row>
    <row r="39" hidden="1" s="1" customFormat="1" ht="14.4" customHeight="1">
      <c r="B39" s="39"/>
      <c r="E39" s="137" t="s">
        <v>48</v>
      </c>
      <c r="F39" s="151">
        <f>ROUND((SUM(BI85:BI89)),  2)</f>
        <v>0</v>
      </c>
      <c r="I39" s="152">
        <v>0</v>
      </c>
      <c r="J39" s="151">
        <f>0</f>
        <v>0</v>
      </c>
      <c r="L39" s="39"/>
    </row>
    <row r="40" s="1" customFormat="1" ht="6.96" customHeight="1">
      <c r="B40" s="39"/>
      <c r="I40" s="139"/>
      <c r="L40" s="39"/>
    </row>
    <row r="41" s="1" customFormat="1" ht="25.44" customHeight="1">
      <c r="B41" s="39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8"/>
      <c r="J41" s="159">
        <f>SUM(J32:J39)</f>
        <v>0</v>
      </c>
      <c r="K41" s="160"/>
      <c r="L41" s="39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39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39"/>
    </row>
    <row r="47" s="1" customFormat="1" ht="24.96" customHeight="1">
      <c r="B47" s="34"/>
      <c r="C47" s="19" t="s">
        <v>114</v>
      </c>
      <c r="D47" s="35"/>
      <c r="E47" s="35"/>
      <c r="F47" s="35"/>
      <c r="G47" s="35"/>
      <c r="H47" s="35"/>
      <c r="I47" s="139"/>
      <c r="J47" s="35"/>
      <c r="K47" s="35"/>
      <c r="L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139"/>
      <c r="J48" s="35"/>
      <c r="K48" s="35"/>
      <c r="L48" s="39"/>
    </row>
    <row r="49" s="1" customFormat="1" ht="12" customHeight="1">
      <c r="B49" s="34"/>
      <c r="C49" s="28" t="s">
        <v>16</v>
      </c>
      <c r="D49" s="35"/>
      <c r="E49" s="35"/>
      <c r="F49" s="35"/>
      <c r="G49" s="35"/>
      <c r="H49" s="35"/>
      <c r="I49" s="139"/>
      <c r="J49" s="35"/>
      <c r="K49" s="35"/>
      <c r="L49" s="39"/>
    </row>
    <row r="50" s="1" customFormat="1" ht="16.5" customHeight="1">
      <c r="B50" s="34"/>
      <c r="C50" s="35"/>
      <c r="D50" s="35"/>
      <c r="E50" s="167" t="str">
        <f>E7</f>
        <v>Čištění kolejového lože a oprava GPK v úseku Ovesné Kladruby - Teplá</v>
      </c>
      <c r="F50" s="28"/>
      <c r="G50" s="28"/>
      <c r="H50" s="28"/>
      <c r="I50" s="139"/>
      <c r="J50" s="35"/>
      <c r="K50" s="35"/>
      <c r="L50" s="39"/>
    </row>
    <row r="51" ht="12" customHeight="1">
      <c r="B51" s="17"/>
      <c r="C51" s="28" t="s">
        <v>110</v>
      </c>
      <c r="D51" s="18"/>
      <c r="E51" s="18"/>
      <c r="F51" s="18"/>
      <c r="G51" s="18"/>
      <c r="H51" s="18"/>
      <c r="I51" s="132"/>
      <c r="J51" s="18"/>
      <c r="K51" s="18"/>
      <c r="L51" s="16"/>
    </row>
    <row r="52" s="1" customFormat="1" ht="16.5" customHeight="1">
      <c r="B52" s="34"/>
      <c r="C52" s="35"/>
      <c r="D52" s="35"/>
      <c r="E52" s="167" t="s">
        <v>391</v>
      </c>
      <c r="F52" s="35"/>
      <c r="G52" s="35"/>
      <c r="H52" s="35"/>
      <c r="I52" s="139"/>
      <c r="J52" s="35"/>
      <c r="K52" s="35"/>
      <c r="L52" s="39"/>
    </row>
    <row r="53" s="1" customFormat="1" ht="12" customHeight="1">
      <c r="B53" s="34"/>
      <c r="C53" s="28" t="s">
        <v>112</v>
      </c>
      <c r="D53" s="35"/>
      <c r="E53" s="35"/>
      <c r="F53" s="35"/>
      <c r="G53" s="35"/>
      <c r="H53" s="35"/>
      <c r="I53" s="139"/>
      <c r="J53" s="35"/>
      <c r="K53" s="35"/>
      <c r="L53" s="39"/>
    </row>
    <row r="54" s="1" customFormat="1" ht="16.5" customHeight="1">
      <c r="B54" s="34"/>
      <c r="C54" s="35"/>
      <c r="D54" s="35"/>
      <c r="E54" s="60" t="str">
        <f>E11</f>
        <v>A.2.2 - Materiál zajištěný objednatelkem - NEOCEŇOVAT</v>
      </c>
      <c r="F54" s="35"/>
      <c r="G54" s="35"/>
      <c r="H54" s="35"/>
      <c r="I54" s="139"/>
      <c r="J54" s="35"/>
      <c r="K54" s="35"/>
      <c r="L54" s="39"/>
    </row>
    <row r="55" s="1" customFormat="1" ht="6.96" customHeight="1">
      <c r="B55" s="34"/>
      <c r="C55" s="35"/>
      <c r="D55" s="35"/>
      <c r="E55" s="35"/>
      <c r="F55" s="35"/>
      <c r="G55" s="35"/>
      <c r="H55" s="35"/>
      <c r="I55" s="139"/>
      <c r="J55" s="35"/>
      <c r="K55" s="35"/>
      <c r="L55" s="39"/>
    </row>
    <row r="56" s="1" customFormat="1" ht="12" customHeight="1">
      <c r="B56" s="34"/>
      <c r="C56" s="28" t="s">
        <v>20</v>
      </c>
      <c r="D56" s="35"/>
      <c r="E56" s="35"/>
      <c r="F56" s="23" t="str">
        <f>F14</f>
        <v>Ov. Kladruby - Teplá</v>
      </c>
      <c r="G56" s="35"/>
      <c r="H56" s="35"/>
      <c r="I56" s="141" t="s">
        <v>22</v>
      </c>
      <c r="J56" s="63" t="str">
        <f>IF(J14="","",J14)</f>
        <v>29. 1. 2019</v>
      </c>
      <c r="K56" s="35"/>
      <c r="L56" s="39"/>
    </row>
    <row r="57" s="1" customFormat="1" ht="6.96" customHeight="1">
      <c r="B57" s="34"/>
      <c r="C57" s="35"/>
      <c r="D57" s="35"/>
      <c r="E57" s="35"/>
      <c r="F57" s="35"/>
      <c r="G57" s="35"/>
      <c r="H57" s="35"/>
      <c r="I57" s="139"/>
      <c r="J57" s="35"/>
      <c r="K57" s="35"/>
      <c r="L57" s="39"/>
    </row>
    <row r="58" s="1" customFormat="1" ht="13.65" customHeight="1">
      <c r="B58" s="34"/>
      <c r="C58" s="28" t="s">
        <v>24</v>
      </c>
      <c r="D58" s="35"/>
      <c r="E58" s="35"/>
      <c r="F58" s="23" t="str">
        <f>E17</f>
        <v>SŽDC, s.o.; OŘ Ústí nad Labem - ST K. Vary</v>
      </c>
      <c r="G58" s="35"/>
      <c r="H58" s="35"/>
      <c r="I58" s="141" t="s">
        <v>33</v>
      </c>
      <c r="J58" s="32" t="str">
        <f>E23</f>
        <v xml:space="preserve"> </v>
      </c>
      <c r="K58" s="35"/>
      <c r="L58" s="39"/>
    </row>
    <row r="59" s="1" customFormat="1" ht="13.65" customHeight="1">
      <c r="B59" s="34"/>
      <c r="C59" s="28" t="s">
        <v>31</v>
      </c>
      <c r="D59" s="35"/>
      <c r="E59" s="35"/>
      <c r="F59" s="23" t="str">
        <f>IF(E20="","",E20)</f>
        <v>Vyplň údaj</v>
      </c>
      <c r="G59" s="35"/>
      <c r="H59" s="35"/>
      <c r="I59" s="141" t="s">
        <v>36</v>
      </c>
      <c r="J59" s="32" t="str">
        <f>E26</f>
        <v>Monika Roztočilová</v>
      </c>
      <c r="K59" s="35"/>
      <c r="L59" s="39"/>
    </row>
    <row r="60" s="1" customFormat="1" ht="10.32" customHeight="1">
      <c r="B60" s="34"/>
      <c r="C60" s="35"/>
      <c r="D60" s="35"/>
      <c r="E60" s="35"/>
      <c r="F60" s="35"/>
      <c r="G60" s="35"/>
      <c r="H60" s="35"/>
      <c r="I60" s="139"/>
      <c r="J60" s="35"/>
      <c r="K60" s="35"/>
      <c r="L60" s="39"/>
    </row>
    <row r="61" s="1" customFormat="1" ht="29.28" customHeight="1">
      <c r="B61" s="34"/>
      <c r="C61" s="168" t="s">
        <v>115</v>
      </c>
      <c r="D61" s="169"/>
      <c r="E61" s="169"/>
      <c r="F61" s="169"/>
      <c r="G61" s="169"/>
      <c r="H61" s="169"/>
      <c r="I61" s="170"/>
      <c r="J61" s="171" t="s">
        <v>116</v>
      </c>
      <c r="K61" s="169"/>
      <c r="L61" s="39"/>
    </row>
    <row r="62" s="1" customFormat="1" ht="10.32" customHeight="1">
      <c r="B62" s="34"/>
      <c r="C62" s="35"/>
      <c r="D62" s="35"/>
      <c r="E62" s="35"/>
      <c r="F62" s="35"/>
      <c r="G62" s="35"/>
      <c r="H62" s="35"/>
      <c r="I62" s="139"/>
      <c r="J62" s="35"/>
      <c r="K62" s="35"/>
      <c r="L62" s="39"/>
    </row>
    <row r="63" s="1" customFormat="1" ht="22.8" customHeight="1">
      <c r="B63" s="34"/>
      <c r="C63" s="172" t="s">
        <v>117</v>
      </c>
      <c r="D63" s="35"/>
      <c r="E63" s="35"/>
      <c r="F63" s="35"/>
      <c r="G63" s="35"/>
      <c r="H63" s="35"/>
      <c r="I63" s="139"/>
      <c r="J63" s="94">
        <f>J85</f>
        <v>0</v>
      </c>
      <c r="K63" s="35"/>
      <c r="L63" s="39"/>
      <c r="AU63" s="13" t="s">
        <v>118</v>
      </c>
    </row>
    <row r="64" s="1" customFormat="1" ht="21.84" customHeight="1">
      <c r="B64" s="34"/>
      <c r="C64" s="35"/>
      <c r="D64" s="35"/>
      <c r="E64" s="35"/>
      <c r="F64" s="35"/>
      <c r="G64" s="35"/>
      <c r="H64" s="35"/>
      <c r="I64" s="139"/>
      <c r="J64" s="35"/>
      <c r="K64" s="35"/>
      <c r="L64" s="39"/>
    </row>
    <row r="65" s="1" customFormat="1" ht="6.96" customHeight="1">
      <c r="B65" s="53"/>
      <c r="C65" s="54"/>
      <c r="D65" s="54"/>
      <c r="E65" s="54"/>
      <c r="F65" s="54"/>
      <c r="G65" s="54"/>
      <c r="H65" s="54"/>
      <c r="I65" s="163"/>
      <c r="J65" s="54"/>
      <c r="K65" s="54"/>
      <c r="L65" s="39"/>
    </row>
    <row r="69" s="1" customFormat="1" ht="6.96" customHeight="1">
      <c r="B69" s="55"/>
      <c r="C69" s="56"/>
      <c r="D69" s="56"/>
      <c r="E69" s="56"/>
      <c r="F69" s="56"/>
      <c r="G69" s="56"/>
      <c r="H69" s="56"/>
      <c r="I69" s="166"/>
      <c r="J69" s="56"/>
      <c r="K69" s="56"/>
      <c r="L69" s="39"/>
    </row>
    <row r="70" s="1" customFormat="1" ht="24.96" customHeight="1">
      <c r="B70" s="34"/>
      <c r="C70" s="19" t="s">
        <v>119</v>
      </c>
      <c r="D70" s="35"/>
      <c r="E70" s="35"/>
      <c r="F70" s="35"/>
      <c r="G70" s="35"/>
      <c r="H70" s="35"/>
      <c r="I70" s="139"/>
      <c r="J70" s="35"/>
      <c r="K70" s="35"/>
      <c r="L70" s="39"/>
    </row>
    <row r="71" s="1" customFormat="1" ht="6.96" customHeight="1">
      <c r="B71" s="34"/>
      <c r="C71" s="35"/>
      <c r="D71" s="35"/>
      <c r="E71" s="35"/>
      <c r="F71" s="35"/>
      <c r="G71" s="35"/>
      <c r="H71" s="35"/>
      <c r="I71" s="139"/>
      <c r="J71" s="35"/>
      <c r="K71" s="35"/>
      <c r="L71" s="39"/>
    </row>
    <row r="72" s="1" customFormat="1" ht="12" customHeight="1">
      <c r="B72" s="34"/>
      <c r="C72" s="28" t="s">
        <v>16</v>
      </c>
      <c r="D72" s="35"/>
      <c r="E72" s="35"/>
      <c r="F72" s="35"/>
      <c r="G72" s="35"/>
      <c r="H72" s="35"/>
      <c r="I72" s="139"/>
      <c r="J72" s="35"/>
      <c r="K72" s="35"/>
      <c r="L72" s="39"/>
    </row>
    <row r="73" s="1" customFormat="1" ht="16.5" customHeight="1">
      <c r="B73" s="34"/>
      <c r="C73" s="35"/>
      <c r="D73" s="35"/>
      <c r="E73" s="167" t="str">
        <f>E7</f>
        <v>Čištění kolejového lože a oprava GPK v úseku Ovesné Kladruby - Teplá</v>
      </c>
      <c r="F73" s="28"/>
      <c r="G73" s="28"/>
      <c r="H73" s="28"/>
      <c r="I73" s="139"/>
      <c r="J73" s="35"/>
      <c r="K73" s="35"/>
      <c r="L73" s="39"/>
    </row>
    <row r="74" ht="12" customHeight="1">
      <c r="B74" s="17"/>
      <c r="C74" s="28" t="s">
        <v>110</v>
      </c>
      <c r="D74" s="18"/>
      <c r="E74" s="18"/>
      <c r="F74" s="18"/>
      <c r="G74" s="18"/>
      <c r="H74" s="18"/>
      <c r="I74" s="132"/>
      <c r="J74" s="18"/>
      <c r="K74" s="18"/>
      <c r="L74" s="16"/>
    </row>
    <row r="75" s="1" customFormat="1" ht="16.5" customHeight="1">
      <c r="B75" s="34"/>
      <c r="C75" s="35"/>
      <c r="D75" s="35"/>
      <c r="E75" s="167" t="s">
        <v>391</v>
      </c>
      <c r="F75" s="35"/>
      <c r="G75" s="35"/>
      <c r="H75" s="35"/>
      <c r="I75" s="139"/>
      <c r="J75" s="35"/>
      <c r="K75" s="35"/>
      <c r="L75" s="39"/>
    </row>
    <row r="76" s="1" customFormat="1" ht="12" customHeight="1">
      <c r="B76" s="34"/>
      <c r="C76" s="28" t="s">
        <v>112</v>
      </c>
      <c r="D76" s="35"/>
      <c r="E76" s="35"/>
      <c r="F76" s="35"/>
      <c r="G76" s="35"/>
      <c r="H76" s="35"/>
      <c r="I76" s="139"/>
      <c r="J76" s="35"/>
      <c r="K76" s="35"/>
      <c r="L76" s="39"/>
    </row>
    <row r="77" s="1" customFormat="1" ht="16.5" customHeight="1">
      <c r="B77" s="34"/>
      <c r="C77" s="35"/>
      <c r="D77" s="35"/>
      <c r="E77" s="60" t="str">
        <f>E11</f>
        <v>A.2.2 - Materiál zajištěný objednatelkem - NEOCEŇOVAT</v>
      </c>
      <c r="F77" s="35"/>
      <c r="G77" s="35"/>
      <c r="H77" s="35"/>
      <c r="I77" s="139"/>
      <c r="J77" s="35"/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39"/>
      <c r="J78" s="35"/>
      <c r="K78" s="35"/>
      <c r="L78" s="39"/>
    </row>
    <row r="79" s="1" customFormat="1" ht="12" customHeight="1">
      <c r="B79" s="34"/>
      <c r="C79" s="28" t="s">
        <v>20</v>
      </c>
      <c r="D79" s="35"/>
      <c r="E79" s="35"/>
      <c r="F79" s="23" t="str">
        <f>F14</f>
        <v>Ov. Kladruby - Teplá</v>
      </c>
      <c r="G79" s="35"/>
      <c r="H79" s="35"/>
      <c r="I79" s="141" t="s">
        <v>22</v>
      </c>
      <c r="J79" s="63" t="str">
        <f>IF(J14="","",J14)</f>
        <v>29. 1. 2019</v>
      </c>
      <c r="K79" s="35"/>
      <c r="L79" s="39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139"/>
      <c r="J80" s="35"/>
      <c r="K80" s="35"/>
      <c r="L80" s="39"/>
    </row>
    <row r="81" s="1" customFormat="1" ht="13.65" customHeight="1">
      <c r="B81" s="34"/>
      <c r="C81" s="28" t="s">
        <v>24</v>
      </c>
      <c r="D81" s="35"/>
      <c r="E81" s="35"/>
      <c r="F81" s="23" t="str">
        <f>E17</f>
        <v>SŽDC, s.o.; OŘ Ústí nad Labem - ST K. Vary</v>
      </c>
      <c r="G81" s="35"/>
      <c r="H81" s="35"/>
      <c r="I81" s="141" t="s">
        <v>33</v>
      </c>
      <c r="J81" s="32" t="str">
        <f>E23</f>
        <v xml:space="preserve"> </v>
      </c>
      <c r="K81" s="35"/>
      <c r="L81" s="39"/>
    </row>
    <row r="82" s="1" customFormat="1" ht="13.65" customHeight="1">
      <c r="B82" s="34"/>
      <c r="C82" s="28" t="s">
        <v>31</v>
      </c>
      <c r="D82" s="35"/>
      <c r="E82" s="35"/>
      <c r="F82" s="23" t="str">
        <f>IF(E20="","",E20)</f>
        <v>Vyplň údaj</v>
      </c>
      <c r="G82" s="35"/>
      <c r="H82" s="35"/>
      <c r="I82" s="141" t="s">
        <v>36</v>
      </c>
      <c r="J82" s="32" t="str">
        <f>E26</f>
        <v>Monika Roztočilová</v>
      </c>
      <c r="K82" s="35"/>
      <c r="L82" s="39"/>
    </row>
    <row r="83" s="1" customFormat="1" ht="10.32" customHeight="1">
      <c r="B83" s="34"/>
      <c r="C83" s="35"/>
      <c r="D83" s="35"/>
      <c r="E83" s="35"/>
      <c r="F83" s="35"/>
      <c r="G83" s="35"/>
      <c r="H83" s="35"/>
      <c r="I83" s="139"/>
      <c r="J83" s="35"/>
      <c r="K83" s="35"/>
      <c r="L83" s="39"/>
    </row>
    <row r="84" s="8" customFormat="1" ht="29.28" customHeight="1">
      <c r="B84" s="173"/>
      <c r="C84" s="174" t="s">
        <v>120</v>
      </c>
      <c r="D84" s="175" t="s">
        <v>58</v>
      </c>
      <c r="E84" s="175" t="s">
        <v>54</v>
      </c>
      <c r="F84" s="175" t="s">
        <v>55</v>
      </c>
      <c r="G84" s="175" t="s">
        <v>121</v>
      </c>
      <c r="H84" s="175" t="s">
        <v>122</v>
      </c>
      <c r="I84" s="176" t="s">
        <v>123</v>
      </c>
      <c r="J84" s="175" t="s">
        <v>116</v>
      </c>
      <c r="K84" s="177" t="s">
        <v>124</v>
      </c>
      <c r="L84" s="178"/>
      <c r="M84" s="84" t="s">
        <v>1</v>
      </c>
      <c r="N84" s="85" t="s">
        <v>43</v>
      </c>
      <c r="O84" s="85" t="s">
        <v>125</v>
      </c>
      <c r="P84" s="85" t="s">
        <v>126</v>
      </c>
      <c r="Q84" s="85" t="s">
        <v>127</v>
      </c>
      <c r="R84" s="85" t="s">
        <v>128</v>
      </c>
      <c r="S84" s="85" t="s">
        <v>129</v>
      </c>
      <c r="T84" s="86" t="s">
        <v>130</v>
      </c>
    </row>
    <row r="85" s="1" customFormat="1" ht="22.8" customHeight="1">
      <c r="B85" s="34"/>
      <c r="C85" s="91" t="s">
        <v>131</v>
      </c>
      <c r="D85" s="35"/>
      <c r="E85" s="35"/>
      <c r="F85" s="35"/>
      <c r="G85" s="35"/>
      <c r="H85" s="35"/>
      <c r="I85" s="139"/>
      <c r="J85" s="179">
        <f>BK85</f>
        <v>0</v>
      </c>
      <c r="K85" s="35"/>
      <c r="L85" s="39"/>
      <c r="M85" s="87"/>
      <c r="N85" s="88"/>
      <c r="O85" s="88"/>
      <c r="P85" s="180">
        <f>SUM(P86:P89)</f>
        <v>0</v>
      </c>
      <c r="Q85" s="88"/>
      <c r="R85" s="180">
        <f>SUM(R86:R89)</f>
        <v>0</v>
      </c>
      <c r="S85" s="88"/>
      <c r="T85" s="181">
        <f>SUM(T86:T89)</f>
        <v>0</v>
      </c>
      <c r="AT85" s="13" t="s">
        <v>72</v>
      </c>
      <c r="AU85" s="13" t="s">
        <v>118</v>
      </c>
      <c r="BK85" s="182">
        <f>SUM(BK86:BK89)</f>
        <v>0</v>
      </c>
    </row>
    <row r="86" s="1" customFormat="1" ht="22.5" customHeight="1">
      <c r="B86" s="34"/>
      <c r="C86" s="231" t="s">
        <v>80</v>
      </c>
      <c r="D86" s="231" t="s">
        <v>274</v>
      </c>
      <c r="E86" s="232" t="s">
        <v>506</v>
      </c>
      <c r="F86" s="233" t="s">
        <v>507</v>
      </c>
      <c r="G86" s="234" t="s">
        <v>175</v>
      </c>
      <c r="H86" s="235">
        <v>42</v>
      </c>
      <c r="I86" s="236"/>
      <c r="J86" s="237">
        <f>ROUND(I86*H86,2)</f>
        <v>0</v>
      </c>
      <c r="K86" s="233" t="s">
        <v>136</v>
      </c>
      <c r="L86" s="238"/>
      <c r="M86" s="239" t="s">
        <v>1</v>
      </c>
      <c r="N86" s="240" t="s">
        <v>44</v>
      </c>
      <c r="O86" s="75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3" t="s">
        <v>167</v>
      </c>
      <c r="AT86" s="13" t="s">
        <v>274</v>
      </c>
      <c r="AU86" s="13" t="s">
        <v>73</v>
      </c>
      <c r="AY86" s="13" t="s">
        <v>138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3" t="s">
        <v>80</v>
      </c>
      <c r="BK86" s="194">
        <f>ROUND(I86*H86,2)</f>
        <v>0</v>
      </c>
      <c r="BL86" s="13" t="s">
        <v>167</v>
      </c>
      <c r="BM86" s="13" t="s">
        <v>508</v>
      </c>
    </row>
    <row r="87" s="1" customFormat="1">
      <c r="B87" s="34"/>
      <c r="C87" s="35"/>
      <c r="D87" s="195" t="s">
        <v>140</v>
      </c>
      <c r="E87" s="35"/>
      <c r="F87" s="196" t="s">
        <v>507</v>
      </c>
      <c r="G87" s="35"/>
      <c r="H87" s="35"/>
      <c r="I87" s="139"/>
      <c r="J87" s="35"/>
      <c r="K87" s="35"/>
      <c r="L87" s="39"/>
      <c r="M87" s="197"/>
      <c r="N87" s="75"/>
      <c r="O87" s="75"/>
      <c r="P87" s="75"/>
      <c r="Q87" s="75"/>
      <c r="R87" s="75"/>
      <c r="S87" s="75"/>
      <c r="T87" s="76"/>
      <c r="AT87" s="13" t="s">
        <v>140</v>
      </c>
      <c r="AU87" s="13" t="s">
        <v>73</v>
      </c>
    </row>
    <row r="88" s="1" customFormat="1" ht="22.5" customHeight="1">
      <c r="B88" s="34"/>
      <c r="C88" s="231" t="s">
        <v>82</v>
      </c>
      <c r="D88" s="231" t="s">
        <v>274</v>
      </c>
      <c r="E88" s="232" t="s">
        <v>328</v>
      </c>
      <c r="F88" s="233" t="s">
        <v>329</v>
      </c>
      <c r="G88" s="234" t="s">
        <v>208</v>
      </c>
      <c r="H88" s="235">
        <v>50</v>
      </c>
      <c r="I88" s="236"/>
      <c r="J88" s="237">
        <f>ROUND(I88*H88,2)</f>
        <v>0</v>
      </c>
      <c r="K88" s="233" t="s">
        <v>136</v>
      </c>
      <c r="L88" s="238"/>
      <c r="M88" s="239" t="s">
        <v>1</v>
      </c>
      <c r="N88" s="240" t="s">
        <v>44</v>
      </c>
      <c r="O88" s="75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3" t="s">
        <v>167</v>
      </c>
      <c r="AT88" s="13" t="s">
        <v>274</v>
      </c>
      <c r="AU88" s="13" t="s">
        <v>73</v>
      </c>
      <c r="AY88" s="13" t="s">
        <v>138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3" t="s">
        <v>80</v>
      </c>
      <c r="BK88" s="194">
        <f>ROUND(I88*H88,2)</f>
        <v>0</v>
      </c>
      <c r="BL88" s="13" t="s">
        <v>167</v>
      </c>
      <c r="BM88" s="13" t="s">
        <v>509</v>
      </c>
    </row>
    <row r="89" s="1" customFormat="1">
      <c r="B89" s="34"/>
      <c r="C89" s="35"/>
      <c r="D89" s="195" t="s">
        <v>140</v>
      </c>
      <c r="E89" s="35"/>
      <c r="F89" s="196" t="s">
        <v>329</v>
      </c>
      <c r="G89" s="35"/>
      <c r="H89" s="35"/>
      <c r="I89" s="139"/>
      <c r="J89" s="35"/>
      <c r="K89" s="35"/>
      <c r="L89" s="39"/>
      <c r="M89" s="241"/>
      <c r="N89" s="242"/>
      <c r="O89" s="242"/>
      <c r="P89" s="242"/>
      <c r="Q89" s="242"/>
      <c r="R89" s="242"/>
      <c r="S89" s="242"/>
      <c r="T89" s="243"/>
      <c r="AT89" s="13" t="s">
        <v>140</v>
      </c>
      <c r="AU89" s="13" t="s">
        <v>73</v>
      </c>
    </row>
    <row r="90" s="1" customFormat="1" ht="6.96" customHeight="1">
      <c r="B90" s="53"/>
      <c r="C90" s="54"/>
      <c r="D90" s="54"/>
      <c r="E90" s="54"/>
      <c r="F90" s="54"/>
      <c r="G90" s="54"/>
      <c r="H90" s="54"/>
      <c r="I90" s="163"/>
      <c r="J90" s="54"/>
      <c r="K90" s="54"/>
      <c r="L90" s="39"/>
    </row>
  </sheetData>
  <sheetProtection sheet="1" autoFilter="0" formatColumns="0" formatRows="0" objects="1" scenarios="1" spinCount="100000" saltValue="VWLwh09egzGVGZLUlZ8fGsRfAnQx+hUc+zSeUbiUwCUUfGwm6b2lNYykK2j6mXZ/nuEVIPOY05d5uY4qO1Ddiw==" hashValue="+6sYaEFmVZooED5C+2xfzy/HlfV79F8SeUlGeBe++ncNzslI/LZ/YBy3gvYMlQtcis7QtGGocZZXR36Zc4guOA==" algorithmName="SHA-512" password="CC35"/>
  <autoFilter ref="C84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105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82</v>
      </c>
    </row>
    <row r="4" ht="24.96" customHeight="1">
      <c r="B4" s="16"/>
      <c r="D4" s="136" t="s">
        <v>109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7" t="s">
        <v>16</v>
      </c>
      <c r="L6" s="16"/>
    </row>
    <row r="7" ht="16.5" customHeight="1">
      <c r="B7" s="16"/>
      <c r="E7" s="138" t="str">
        <f>'Rekapitulace stavby'!K6</f>
        <v>Čištění kolejového lože a oprava GPK v úseku Ovesné Kladruby - Teplá</v>
      </c>
      <c r="F7" s="137"/>
      <c r="G7" s="137"/>
      <c r="H7" s="137"/>
      <c r="L7" s="16"/>
    </row>
    <row r="8" s="1" customFormat="1" ht="12" customHeight="1">
      <c r="B8" s="39"/>
      <c r="D8" s="137" t="s">
        <v>110</v>
      </c>
      <c r="I8" s="139"/>
      <c r="L8" s="39"/>
    </row>
    <row r="9" s="1" customFormat="1" ht="36.96" customHeight="1">
      <c r="B9" s="39"/>
      <c r="E9" s="140" t="s">
        <v>510</v>
      </c>
      <c r="F9" s="1"/>
      <c r="G9" s="1"/>
      <c r="H9" s="1"/>
      <c r="I9" s="139"/>
      <c r="L9" s="39"/>
    </row>
    <row r="10" s="1" customFormat="1">
      <c r="B10" s="39"/>
      <c r="I10" s="139"/>
      <c r="L10" s="39"/>
    </row>
    <row r="11" s="1" customFormat="1" ht="12" customHeight="1">
      <c r="B11" s="39"/>
      <c r="D11" s="137" t="s">
        <v>18</v>
      </c>
      <c r="F11" s="13" t="s">
        <v>1</v>
      </c>
      <c r="I11" s="141" t="s">
        <v>19</v>
      </c>
      <c r="J11" s="13" t="s">
        <v>1</v>
      </c>
      <c r="L11" s="39"/>
    </row>
    <row r="12" s="1" customFormat="1" ht="12" customHeight="1">
      <c r="B12" s="39"/>
      <c r="D12" s="137" t="s">
        <v>20</v>
      </c>
      <c r="F12" s="13" t="s">
        <v>21</v>
      </c>
      <c r="I12" s="141" t="s">
        <v>22</v>
      </c>
      <c r="J12" s="142" t="str">
        <f>'Rekapitulace stavby'!AN8</f>
        <v>29. 1. 2019</v>
      </c>
      <c r="L12" s="39"/>
    </row>
    <row r="13" s="1" customFormat="1" ht="10.8" customHeight="1">
      <c r="B13" s="39"/>
      <c r="I13" s="139"/>
      <c r="L13" s="39"/>
    </row>
    <row r="14" s="1" customFormat="1" ht="12" customHeight="1">
      <c r="B14" s="39"/>
      <c r="D14" s="137" t="s">
        <v>24</v>
      </c>
      <c r="I14" s="141" t="s">
        <v>25</v>
      </c>
      <c r="J14" s="13" t="s">
        <v>26</v>
      </c>
      <c r="L14" s="39"/>
    </row>
    <row r="15" s="1" customFormat="1" ht="18" customHeight="1">
      <c r="B15" s="39"/>
      <c r="E15" s="13" t="s">
        <v>28</v>
      </c>
      <c r="I15" s="141" t="s">
        <v>29</v>
      </c>
      <c r="J15" s="13" t="s">
        <v>30</v>
      </c>
      <c r="L15" s="39"/>
    </row>
    <row r="16" s="1" customFormat="1" ht="6.96" customHeight="1">
      <c r="B16" s="39"/>
      <c r="I16" s="139"/>
      <c r="L16" s="39"/>
    </row>
    <row r="17" s="1" customFormat="1" ht="12" customHeight="1">
      <c r="B17" s="39"/>
      <c r="D17" s="137" t="s">
        <v>31</v>
      </c>
      <c r="I17" s="141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41" t="s">
        <v>29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39"/>
      <c r="L19" s="39"/>
    </row>
    <row r="20" s="1" customFormat="1" ht="12" customHeight="1">
      <c r="B20" s="39"/>
      <c r="D20" s="137" t="s">
        <v>33</v>
      </c>
      <c r="I20" s="141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41" t="s">
        <v>29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39"/>
      <c r="L22" s="39"/>
    </row>
    <row r="23" s="1" customFormat="1" ht="12" customHeight="1">
      <c r="B23" s="39"/>
      <c r="D23" s="137" t="s">
        <v>36</v>
      </c>
      <c r="I23" s="141" t="s">
        <v>25</v>
      </c>
      <c r="J23" s="13" t="s">
        <v>1</v>
      </c>
      <c r="L23" s="39"/>
    </row>
    <row r="24" s="1" customFormat="1" ht="18" customHeight="1">
      <c r="B24" s="39"/>
      <c r="E24" s="13" t="s">
        <v>37</v>
      </c>
      <c r="I24" s="141" t="s">
        <v>29</v>
      </c>
      <c r="J24" s="13" t="s">
        <v>1</v>
      </c>
      <c r="L24" s="39"/>
    </row>
    <row r="25" s="1" customFormat="1" ht="6.96" customHeight="1">
      <c r="B25" s="39"/>
      <c r="I25" s="139"/>
      <c r="L25" s="39"/>
    </row>
    <row r="26" s="1" customFormat="1" ht="12" customHeight="1">
      <c r="B26" s="39"/>
      <c r="D26" s="137" t="s">
        <v>38</v>
      </c>
      <c r="I26" s="139"/>
      <c r="L26" s="39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39"/>
      <c r="I28" s="139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46"/>
      <c r="J29" s="67"/>
      <c r="K29" s="67"/>
      <c r="L29" s="39"/>
    </row>
    <row r="30" s="1" customFormat="1" ht="25.44" customHeight="1">
      <c r="B30" s="39"/>
      <c r="D30" s="147" t="s">
        <v>39</v>
      </c>
      <c r="I30" s="139"/>
      <c r="J30" s="148">
        <f>ROUND(J79,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46"/>
      <c r="J31" s="67"/>
      <c r="K31" s="67"/>
      <c r="L31" s="39"/>
    </row>
    <row r="32" s="1" customFormat="1" ht="14.4" customHeight="1">
      <c r="B32" s="39"/>
      <c r="F32" s="149" t="s">
        <v>41</v>
      </c>
      <c r="I32" s="150" t="s">
        <v>40</v>
      </c>
      <c r="J32" s="149" t="s">
        <v>42</v>
      </c>
      <c r="L32" s="39"/>
    </row>
    <row r="33" s="1" customFormat="1" ht="14.4" customHeight="1">
      <c r="B33" s="39"/>
      <c r="D33" s="137" t="s">
        <v>43</v>
      </c>
      <c r="E33" s="137" t="s">
        <v>44</v>
      </c>
      <c r="F33" s="151">
        <f>ROUND((SUM(BE79:BE97)),  2)</f>
        <v>0</v>
      </c>
      <c r="I33" s="152">
        <v>0.20999999999999999</v>
      </c>
      <c r="J33" s="151">
        <f>ROUND(((SUM(BE79:BE97))*I33),  2)</f>
        <v>0</v>
      </c>
      <c r="L33" s="39"/>
    </row>
    <row r="34" s="1" customFormat="1" ht="14.4" customHeight="1">
      <c r="B34" s="39"/>
      <c r="E34" s="137" t="s">
        <v>45</v>
      </c>
      <c r="F34" s="151">
        <f>ROUND((SUM(BF79:BF97)),  2)</f>
        <v>0</v>
      </c>
      <c r="I34" s="152">
        <v>0.14999999999999999</v>
      </c>
      <c r="J34" s="151">
        <f>ROUND(((SUM(BF79:BF97))*I34),  2)</f>
        <v>0</v>
      </c>
      <c r="L34" s="39"/>
    </row>
    <row r="35" hidden="1" s="1" customFormat="1" ht="14.4" customHeight="1">
      <c r="B35" s="39"/>
      <c r="E35" s="137" t="s">
        <v>46</v>
      </c>
      <c r="F35" s="151">
        <f>ROUND((SUM(BG79:BG97)),  2)</f>
        <v>0</v>
      </c>
      <c r="I35" s="152">
        <v>0.20999999999999999</v>
      </c>
      <c r="J35" s="151">
        <f>0</f>
        <v>0</v>
      </c>
      <c r="L35" s="39"/>
    </row>
    <row r="36" hidden="1" s="1" customFormat="1" ht="14.4" customHeight="1">
      <c r="B36" s="39"/>
      <c r="E36" s="137" t="s">
        <v>47</v>
      </c>
      <c r="F36" s="151">
        <f>ROUND((SUM(BH79:BH97)),  2)</f>
        <v>0</v>
      </c>
      <c r="I36" s="152">
        <v>0.14999999999999999</v>
      </c>
      <c r="J36" s="151">
        <f>0</f>
        <v>0</v>
      </c>
      <c r="L36" s="39"/>
    </row>
    <row r="37" hidden="1" s="1" customFormat="1" ht="14.4" customHeight="1">
      <c r="B37" s="39"/>
      <c r="E37" s="137" t="s">
        <v>48</v>
      </c>
      <c r="F37" s="151">
        <f>ROUND((SUM(BI79:BI97)),  2)</f>
        <v>0</v>
      </c>
      <c r="I37" s="152">
        <v>0</v>
      </c>
      <c r="J37" s="151">
        <f>0</f>
        <v>0</v>
      </c>
      <c r="L37" s="39"/>
    </row>
    <row r="38" s="1" customFormat="1" ht="6.96" customHeight="1">
      <c r="B38" s="39"/>
      <c r="I38" s="139"/>
      <c r="L38" s="39"/>
    </row>
    <row r="39" s="1" customFormat="1" ht="25.44" customHeight="1">
      <c r="B39" s="39"/>
      <c r="C39" s="153"/>
      <c r="D39" s="154" t="s">
        <v>49</v>
      </c>
      <c r="E39" s="155"/>
      <c r="F39" s="155"/>
      <c r="G39" s="156" t="s">
        <v>50</v>
      </c>
      <c r="H39" s="157" t="s">
        <v>51</v>
      </c>
      <c r="I39" s="158"/>
      <c r="J39" s="159">
        <f>SUM(J30:J37)</f>
        <v>0</v>
      </c>
      <c r="K39" s="160"/>
      <c r="L39" s="39"/>
    </row>
    <row r="40" s="1" customFormat="1" ht="14.4" customHeight="1"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39"/>
    </row>
    <row r="44" s="1" customFormat="1" ht="6.96" customHeight="1"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39"/>
    </row>
    <row r="45" s="1" customFormat="1" ht="24.96" customHeight="1">
      <c r="B45" s="34"/>
      <c r="C45" s="19" t="s">
        <v>114</v>
      </c>
      <c r="D45" s="35"/>
      <c r="E45" s="35"/>
      <c r="F45" s="35"/>
      <c r="G45" s="35"/>
      <c r="H45" s="35"/>
      <c r="I45" s="139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39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39"/>
      <c r="J47" s="35"/>
      <c r="K47" s="35"/>
      <c r="L47" s="39"/>
    </row>
    <row r="48" s="1" customFormat="1" ht="16.5" customHeight="1">
      <c r="B48" s="34"/>
      <c r="C48" s="35"/>
      <c r="D48" s="35"/>
      <c r="E48" s="167" t="str">
        <f>E7</f>
        <v>Čištění kolejového lože a oprava GPK v úseku Ovesné Kladruby - Teplá</v>
      </c>
      <c r="F48" s="28"/>
      <c r="G48" s="28"/>
      <c r="H48" s="28"/>
      <c r="I48" s="139"/>
      <c r="J48" s="35"/>
      <c r="K48" s="35"/>
      <c r="L48" s="39"/>
    </row>
    <row r="49" s="1" customFormat="1" ht="12" customHeight="1">
      <c r="B49" s="34"/>
      <c r="C49" s="28" t="s">
        <v>110</v>
      </c>
      <c r="D49" s="35"/>
      <c r="E49" s="35"/>
      <c r="F49" s="35"/>
      <c r="G49" s="35"/>
      <c r="H49" s="35"/>
      <c r="I49" s="139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A.3 - Přepravy - soubor A.1 + A.2 (Sborník SŽDC 2019)</v>
      </c>
      <c r="F50" s="35"/>
      <c r="G50" s="35"/>
      <c r="H50" s="35"/>
      <c r="I50" s="139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39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Ov. Kladruby - Teplá</v>
      </c>
      <c r="G52" s="35"/>
      <c r="H52" s="35"/>
      <c r="I52" s="141" t="s">
        <v>22</v>
      </c>
      <c r="J52" s="63" t="str">
        <f>IF(J12="","",J12)</f>
        <v>29. 1. 2019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39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SŽDC, s.o.; OŘ Ústí nad Labem - ST K. Vary</v>
      </c>
      <c r="G54" s="35"/>
      <c r="H54" s="35"/>
      <c r="I54" s="141" t="s">
        <v>33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31</v>
      </c>
      <c r="D55" s="35"/>
      <c r="E55" s="35"/>
      <c r="F55" s="23" t="str">
        <f>IF(E18="","",E18)</f>
        <v>Vyplň údaj</v>
      </c>
      <c r="G55" s="35"/>
      <c r="H55" s="35"/>
      <c r="I55" s="141" t="s">
        <v>36</v>
      </c>
      <c r="J55" s="32" t="str">
        <f>E24</f>
        <v>Monika Roztočilová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39"/>
      <c r="J56" s="35"/>
      <c r="K56" s="35"/>
      <c r="L56" s="39"/>
    </row>
    <row r="57" s="1" customFormat="1" ht="29.28" customHeight="1">
      <c r="B57" s="34"/>
      <c r="C57" s="168" t="s">
        <v>115</v>
      </c>
      <c r="D57" s="169"/>
      <c r="E57" s="169"/>
      <c r="F57" s="169"/>
      <c r="G57" s="169"/>
      <c r="H57" s="169"/>
      <c r="I57" s="170"/>
      <c r="J57" s="171" t="s">
        <v>116</v>
      </c>
      <c r="K57" s="169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39"/>
      <c r="J58" s="35"/>
      <c r="K58" s="35"/>
      <c r="L58" s="39"/>
    </row>
    <row r="59" s="1" customFormat="1" ht="22.8" customHeight="1">
      <c r="B59" s="34"/>
      <c r="C59" s="172" t="s">
        <v>117</v>
      </c>
      <c r="D59" s="35"/>
      <c r="E59" s="35"/>
      <c r="F59" s="35"/>
      <c r="G59" s="35"/>
      <c r="H59" s="35"/>
      <c r="I59" s="139"/>
      <c r="J59" s="94">
        <f>J79</f>
        <v>0</v>
      </c>
      <c r="K59" s="35"/>
      <c r="L59" s="39"/>
      <c r="AU59" s="13" t="s">
        <v>118</v>
      </c>
    </row>
    <row r="60" s="1" customFormat="1" ht="21.84" customHeight="1">
      <c r="B60" s="34"/>
      <c r="C60" s="35"/>
      <c r="D60" s="35"/>
      <c r="E60" s="35"/>
      <c r="F60" s="35"/>
      <c r="G60" s="35"/>
      <c r="H60" s="35"/>
      <c r="I60" s="139"/>
      <c r="J60" s="35"/>
      <c r="K60" s="35"/>
      <c r="L60" s="39"/>
    </row>
    <row r="61" s="1" customFormat="1" ht="6.96" customHeight="1">
      <c r="B61" s="53"/>
      <c r="C61" s="54"/>
      <c r="D61" s="54"/>
      <c r="E61" s="54"/>
      <c r="F61" s="54"/>
      <c r="G61" s="54"/>
      <c r="H61" s="54"/>
      <c r="I61" s="163"/>
      <c r="J61" s="54"/>
      <c r="K61" s="54"/>
      <c r="L61" s="39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66"/>
      <c r="J65" s="56"/>
      <c r="K65" s="56"/>
      <c r="L65" s="39"/>
    </row>
    <row r="66" s="1" customFormat="1" ht="24.96" customHeight="1">
      <c r="B66" s="34"/>
      <c r="C66" s="19" t="s">
        <v>119</v>
      </c>
      <c r="D66" s="35"/>
      <c r="E66" s="35"/>
      <c r="F66" s="35"/>
      <c r="G66" s="35"/>
      <c r="H66" s="35"/>
      <c r="I66" s="139"/>
      <c r="J66" s="35"/>
      <c r="K66" s="35"/>
      <c r="L66" s="39"/>
    </row>
    <row r="67" s="1" customFormat="1" ht="6.96" customHeight="1">
      <c r="B67" s="34"/>
      <c r="C67" s="35"/>
      <c r="D67" s="35"/>
      <c r="E67" s="35"/>
      <c r="F67" s="35"/>
      <c r="G67" s="35"/>
      <c r="H67" s="35"/>
      <c r="I67" s="139"/>
      <c r="J67" s="35"/>
      <c r="K67" s="35"/>
      <c r="L67" s="39"/>
    </row>
    <row r="68" s="1" customFormat="1" ht="12" customHeight="1">
      <c r="B68" s="34"/>
      <c r="C68" s="28" t="s">
        <v>16</v>
      </c>
      <c r="D68" s="35"/>
      <c r="E68" s="35"/>
      <c r="F68" s="35"/>
      <c r="G68" s="35"/>
      <c r="H68" s="35"/>
      <c r="I68" s="139"/>
      <c r="J68" s="35"/>
      <c r="K68" s="35"/>
      <c r="L68" s="39"/>
    </row>
    <row r="69" s="1" customFormat="1" ht="16.5" customHeight="1">
      <c r="B69" s="34"/>
      <c r="C69" s="35"/>
      <c r="D69" s="35"/>
      <c r="E69" s="167" t="str">
        <f>E7</f>
        <v>Čištění kolejového lože a oprava GPK v úseku Ovesné Kladruby - Teplá</v>
      </c>
      <c r="F69" s="28"/>
      <c r="G69" s="28"/>
      <c r="H69" s="28"/>
      <c r="I69" s="139"/>
      <c r="J69" s="35"/>
      <c r="K69" s="35"/>
      <c r="L69" s="39"/>
    </row>
    <row r="70" s="1" customFormat="1" ht="12" customHeight="1">
      <c r="B70" s="34"/>
      <c r="C70" s="28" t="s">
        <v>110</v>
      </c>
      <c r="D70" s="35"/>
      <c r="E70" s="35"/>
      <c r="F70" s="35"/>
      <c r="G70" s="35"/>
      <c r="H70" s="35"/>
      <c r="I70" s="139"/>
      <c r="J70" s="35"/>
      <c r="K70" s="35"/>
      <c r="L70" s="39"/>
    </row>
    <row r="71" s="1" customFormat="1" ht="16.5" customHeight="1">
      <c r="B71" s="34"/>
      <c r="C71" s="35"/>
      <c r="D71" s="35"/>
      <c r="E71" s="60" t="str">
        <f>E9</f>
        <v>A.3 - Přepravy - soubor A.1 + A.2 (Sborník SŽDC 2019)</v>
      </c>
      <c r="F71" s="35"/>
      <c r="G71" s="35"/>
      <c r="H71" s="35"/>
      <c r="I71" s="139"/>
      <c r="J71" s="35"/>
      <c r="K71" s="35"/>
      <c r="L71" s="39"/>
    </row>
    <row r="72" s="1" customFormat="1" ht="6.96" customHeight="1">
      <c r="B72" s="34"/>
      <c r="C72" s="35"/>
      <c r="D72" s="35"/>
      <c r="E72" s="35"/>
      <c r="F72" s="35"/>
      <c r="G72" s="35"/>
      <c r="H72" s="35"/>
      <c r="I72" s="139"/>
      <c r="J72" s="35"/>
      <c r="K72" s="35"/>
      <c r="L72" s="39"/>
    </row>
    <row r="73" s="1" customFormat="1" ht="12" customHeight="1">
      <c r="B73" s="34"/>
      <c r="C73" s="28" t="s">
        <v>20</v>
      </c>
      <c r="D73" s="35"/>
      <c r="E73" s="35"/>
      <c r="F73" s="23" t="str">
        <f>F12</f>
        <v>Ov. Kladruby - Teplá</v>
      </c>
      <c r="G73" s="35"/>
      <c r="H73" s="35"/>
      <c r="I73" s="141" t="s">
        <v>22</v>
      </c>
      <c r="J73" s="63" t="str">
        <f>IF(J12="","",J12)</f>
        <v>29. 1. 2019</v>
      </c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39"/>
      <c r="J74" s="35"/>
      <c r="K74" s="35"/>
      <c r="L74" s="39"/>
    </row>
    <row r="75" s="1" customFormat="1" ht="13.65" customHeight="1">
      <c r="B75" s="34"/>
      <c r="C75" s="28" t="s">
        <v>24</v>
      </c>
      <c r="D75" s="35"/>
      <c r="E75" s="35"/>
      <c r="F75" s="23" t="str">
        <f>E15</f>
        <v>SŽDC, s.o.; OŘ Ústí nad Labem - ST K. Vary</v>
      </c>
      <c r="G75" s="35"/>
      <c r="H75" s="35"/>
      <c r="I75" s="141" t="s">
        <v>33</v>
      </c>
      <c r="J75" s="32" t="str">
        <f>E21</f>
        <v xml:space="preserve"> </v>
      </c>
      <c r="K75" s="35"/>
      <c r="L75" s="39"/>
    </row>
    <row r="76" s="1" customFormat="1" ht="13.65" customHeight="1">
      <c r="B76" s="34"/>
      <c r="C76" s="28" t="s">
        <v>31</v>
      </c>
      <c r="D76" s="35"/>
      <c r="E76" s="35"/>
      <c r="F76" s="23" t="str">
        <f>IF(E18="","",E18)</f>
        <v>Vyplň údaj</v>
      </c>
      <c r="G76" s="35"/>
      <c r="H76" s="35"/>
      <c r="I76" s="141" t="s">
        <v>36</v>
      </c>
      <c r="J76" s="32" t="str">
        <f>E24</f>
        <v>Monika Roztočilová</v>
      </c>
      <c r="K76" s="35"/>
      <c r="L76" s="39"/>
    </row>
    <row r="77" s="1" customFormat="1" ht="10.32" customHeight="1">
      <c r="B77" s="34"/>
      <c r="C77" s="35"/>
      <c r="D77" s="35"/>
      <c r="E77" s="35"/>
      <c r="F77" s="35"/>
      <c r="G77" s="35"/>
      <c r="H77" s="35"/>
      <c r="I77" s="139"/>
      <c r="J77" s="35"/>
      <c r="K77" s="35"/>
      <c r="L77" s="39"/>
    </row>
    <row r="78" s="8" customFormat="1" ht="29.28" customHeight="1">
      <c r="B78" s="173"/>
      <c r="C78" s="174" t="s">
        <v>120</v>
      </c>
      <c r="D78" s="175" t="s">
        <v>58</v>
      </c>
      <c r="E78" s="175" t="s">
        <v>54</v>
      </c>
      <c r="F78" s="175" t="s">
        <v>55</v>
      </c>
      <c r="G78" s="175" t="s">
        <v>121</v>
      </c>
      <c r="H78" s="175" t="s">
        <v>122</v>
      </c>
      <c r="I78" s="176" t="s">
        <v>123</v>
      </c>
      <c r="J78" s="175" t="s">
        <v>116</v>
      </c>
      <c r="K78" s="177" t="s">
        <v>124</v>
      </c>
      <c r="L78" s="178"/>
      <c r="M78" s="84" t="s">
        <v>1</v>
      </c>
      <c r="N78" s="85" t="s">
        <v>43</v>
      </c>
      <c r="O78" s="85" t="s">
        <v>125</v>
      </c>
      <c r="P78" s="85" t="s">
        <v>126</v>
      </c>
      <c r="Q78" s="85" t="s">
        <v>127</v>
      </c>
      <c r="R78" s="85" t="s">
        <v>128</v>
      </c>
      <c r="S78" s="85" t="s">
        <v>129</v>
      </c>
      <c r="T78" s="86" t="s">
        <v>130</v>
      </c>
    </row>
    <row r="79" s="1" customFormat="1" ht="22.8" customHeight="1">
      <c r="B79" s="34"/>
      <c r="C79" s="91" t="s">
        <v>131</v>
      </c>
      <c r="D79" s="35"/>
      <c r="E79" s="35"/>
      <c r="F79" s="35"/>
      <c r="G79" s="35"/>
      <c r="H79" s="35"/>
      <c r="I79" s="139"/>
      <c r="J79" s="179">
        <f>BK79</f>
        <v>0</v>
      </c>
      <c r="K79" s="35"/>
      <c r="L79" s="39"/>
      <c r="M79" s="87"/>
      <c r="N79" s="88"/>
      <c r="O79" s="88"/>
      <c r="P79" s="180">
        <f>SUM(P80:P97)</f>
        <v>0</v>
      </c>
      <c r="Q79" s="88"/>
      <c r="R79" s="180">
        <f>SUM(R80:R97)</f>
        <v>0</v>
      </c>
      <c r="S79" s="88"/>
      <c r="T79" s="181">
        <f>SUM(T80:T97)</f>
        <v>0</v>
      </c>
      <c r="AT79" s="13" t="s">
        <v>72</v>
      </c>
      <c r="AU79" s="13" t="s">
        <v>118</v>
      </c>
      <c r="BK79" s="182">
        <f>SUM(BK80:BK97)</f>
        <v>0</v>
      </c>
    </row>
    <row r="80" s="1" customFormat="1" ht="22.5" customHeight="1">
      <c r="B80" s="34"/>
      <c r="C80" s="183" t="s">
        <v>80</v>
      </c>
      <c r="D80" s="183" t="s">
        <v>132</v>
      </c>
      <c r="E80" s="184" t="s">
        <v>511</v>
      </c>
      <c r="F80" s="185" t="s">
        <v>512</v>
      </c>
      <c r="G80" s="186" t="s">
        <v>166</v>
      </c>
      <c r="H80" s="187">
        <v>1029.059</v>
      </c>
      <c r="I80" s="188"/>
      <c r="J80" s="189">
        <f>ROUND(I80*H80,2)</f>
        <v>0</v>
      </c>
      <c r="K80" s="185" t="s">
        <v>136</v>
      </c>
      <c r="L80" s="39"/>
      <c r="M80" s="190" t="s">
        <v>1</v>
      </c>
      <c r="N80" s="191" t="s">
        <v>44</v>
      </c>
      <c r="O80" s="75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3" t="s">
        <v>167</v>
      </c>
      <c r="AT80" s="13" t="s">
        <v>132</v>
      </c>
      <c r="AU80" s="13" t="s">
        <v>73</v>
      </c>
      <c r="AY80" s="13" t="s">
        <v>138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3" t="s">
        <v>80</v>
      </c>
      <c r="BK80" s="194">
        <f>ROUND(I80*H80,2)</f>
        <v>0</v>
      </c>
      <c r="BL80" s="13" t="s">
        <v>167</v>
      </c>
      <c r="BM80" s="13" t="s">
        <v>513</v>
      </c>
    </row>
    <row r="81" s="1" customFormat="1">
      <c r="B81" s="34"/>
      <c r="C81" s="35"/>
      <c r="D81" s="195" t="s">
        <v>140</v>
      </c>
      <c r="E81" s="35"/>
      <c r="F81" s="196" t="s">
        <v>514</v>
      </c>
      <c r="G81" s="35"/>
      <c r="H81" s="35"/>
      <c r="I81" s="139"/>
      <c r="J81" s="35"/>
      <c r="K81" s="35"/>
      <c r="L81" s="39"/>
      <c r="M81" s="197"/>
      <c r="N81" s="75"/>
      <c r="O81" s="75"/>
      <c r="P81" s="75"/>
      <c r="Q81" s="75"/>
      <c r="R81" s="75"/>
      <c r="S81" s="75"/>
      <c r="T81" s="76"/>
      <c r="AT81" s="13" t="s">
        <v>140</v>
      </c>
      <c r="AU81" s="13" t="s">
        <v>73</v>
      </c>
    </row>
    <row r="82" s="1" customFormat="1">
      <c r="B82" s="34"/>
      <c r="C82" s="35"/>
      <c r="D82" s="195" t="s">
        <v>178</v>
      </c>
      <c r="E82" s="35"/>
      <c r="F82" s="230" t="s">
        <v>515</v>
      </c>
      <c r="G82" s="35"/>
      <c r="H82" s="35"/>
      <c r="I82" s="139"/>
      <c r="J82" s="35"/>
      <c r="K82" s="35"/>
      <c r="L82" s="39"/>
      <c r="M82" s="197"/>
      <c r="N82" s="75"/>
      <c r="O82" s="75"/>
      <c r="P82" s="75"/>
      <c r="Q82" s="75"/>
      <c r="R82" s="75"/>
      <c r="S82" s="75"/>
      <c r="T82" s="76"/>
      <c r="AT82" s="13" t="s">
        <v>178</v>
      </c>
      <c r="AU82" s="13" t="s">
        <v>73</v>
      </c>
    </row>
    <row r="83" s="1" customFormat="1" ht="22.5" customHeight="1">
      <c r="B83" s="34"/>
      <c r="C83" s="183" t="s">
        <v>82</v>
      </c>
      <c r="D83" s="183" t="s">
        <v>132</v>
      </c>
      <c r="E83" s="184" t="s">
        <v>516</v>
      </c>
      <c r="F83" s="185" t="s">
        <v>517</v>
      </c>
      <c r="G83" s="186" t="s">
        <v>166</v>
      </c>
      <c r="H83" s="187">
        <v>1084.423</v>
      </c>
      <c r="I83" s="188"/>
      <c r="J83" s="189">
        <f>ROUND(I83*H83,2)</f>
        <v>0</v>
      </c>
      <c r="K83" s="185" t="s">
        <v>136</v>
      </c>
      <c r="L83" s="39"/>
      <c r="M83" s="190" t="s">
        <v>1</v>
      </c>
      <c r="N83" s="191" t="s">
        <v>44</v>
      </c>
      <c r="O83" s="75"/>
      <c r="P83" s="192">
        <f>O83*H83</f>
        <v>0</v>
      </c>
      <c r="Q83" s="192">
        <v>0</v>
      </c>
      <c r="R83" s="192">
        <f>Q83*H83</f>
        <v>0</v>
      </c>
      <c r="S83" s="192">
        <v>0</v>
      </c>
      <c r="T83" s="193">
        <f>S83*H83</f>
        <v>0</v>
      </c>
      <c r="AR83" s="13" t="s">
        <v>167</v>
      </c>
      <c r="AT83" s="13" t="s">
        <v>132</v>
      </c>
      <c r="AU83" s="13" t="s">
        <v>73</v>
      </c>
      <c r="AY83" s="13" t="s">
        <v>138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3" t="s">
        <v>80</v>
      </c>
      <c r="BK83" s="194">
        <f>ROUND(I83*H83,2)</f>
        <v>0</v>
      </c>
      <c r="BL83" s="13" t="s">
        <v>167</v>
      </c>
      <c r="BM83" s="13" t="s">
        <v>518</v>
      </c>
    </row>
    <row r="84" s="1" customFormat="1">
      <c r="B84" s="34"/>
      <c r="C84" s="35"/>
      <c r="D84" s="195" t="s">
        <v>140</v>
      </c>
      <c r="E84" s="35"/>
      <c r="F84" s="196" t="s">
        <v>519</v>
      </c>
      <c r="G84" s="35"/>
      <c r="H84" s="35"/>
      <c r="I84" s="139"/>
      <c r="J84" s="35"/>
      <c r="K84" s="35"/>
      <c r="L84" s="39"/>
      <c r="M84" s="197"/>
      <c r="N84" s="75"/>
      <c r="O84" s="75"/>
      <c r="P84" s="75"/>
      <c r="Q84" s="75"/>
      <c r="R84" s="75"/>
      <c r="S84" s="75"/>
      <c r="T84" s="76"/>
      <c r="AT84" s="13" t="s">
        <v>140</v>
      </c>
      <c r="AU84" s="13" t="s">
        <v>73</v>
      </c>
    </row>
    <row r="85" s="1" customFormat="1">
      <c r="B85" s="34"/>
      <c r="C85" s="35"/>
      <c r="D85" s="195" t="s">
        <v>178</v>
      </c>
      <c r="E85" s="35"/>
      <c r="F85" s="230" t="s">
        <v>520</v>
      </c>
      <c r="G85" s="35"/>
      <c r="H85" s="35"/>
      <c r="I85" s="139"/>
      <c r="J85" s="35"/>
      <c r="K85" s="35"/>
      <c r="L85" s="39"/>
      <c r="M85" s="197"/>
      <c r="N85" s="75"/>
      <c r="O85" s="75"/>
      <c r="P85" s="75"/>
      <c r="Q85" s="75"/>
      <c r="R85" s="75"/>
      <c r="S85" s="75"/>
      <c r="T85" s="76"/>
      <c r="AT85" s="13" t="s">
        <v>178</v>
      </c>
      <c r="AU85" s="13" t="s">
        <v>73</v>
      </c>
    </row>
    <row r="86" s="1" customFormat="1" ht="22.5" customHeight="1">
      <c r="B86" s="34"/>
      <c r="C86" s="183" t="s">
        <v>157</v>
      </c>
      <c r="D86" s="183" t="s">
        <v>132</v>
      </c>
      <c r="E86" s="184" t="s">
        <v>521</v>
      </c>
      <c r="F86" s="185" t="s">
        <v>522</v>
      </c>
      <c r="G86" s="186" t="s">
        <v>166</v>
      </c>
      <c r="H86" s="187">
        <v>39.311</v>
      </c>
      <c r="I86" s="188"/>
      <c r="J86" s="189">
        <f>ROUND(I86*H86,2)</f>
        <v>0</v>
      </c>
      <c r="K86" s="185" t="s">
        <v>136</v>
      </c>
      <c r="L86" s="39"/>
      <c r="M86" s="190" t="s">
        <v>1</v>
      </c>
      <c r="N86" s="191" t="s">
        <v>44</v>
      </c>
      <c r="O86" s="75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3" t="s">
        <v>167</v>
      </c>
      <c r="AT86" s="13" t="s">
        <v>132</v>
      </c>
      <c r="AU86" s="13" t="s">
        <v>73</v>
      </c>
      <c r="AY86" s="13" t="s">
        <v>138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3" t="s">
        <v>80</v>
      </c>
      <c r="BK86" s="194">
        <f>ROUND(I86*H86,2)</f>
        <v>0</v>
      </c>
      <c r="BL86" s="13" t="s">
        <v>167</v>
      </c>
      <c r="BM86" s="13" t="s">
        <v>523</v>
      </c>
    </row>
    <row r="87" s="1" customFormat="1">
      <c r="B87" s="34"/>
      <c r="C87" s="35"/>
      <c r="D87" s="195" t="s">
        <v>140</v>
      </c>
      <c r="E87" s="35"/>
      <c r="F87" s="196" t="s">
        <v>524</v>
      </c>
      <c r="G87" s="35"/>
      <c r="H87" s="35"/>
      <c r="I87" s="139"/>
      <c r="J87" s="35"/>
      <c r="K87" s="35"/>
      <c r="L87" s="39"/>
      <c r="M87" s="197"/>
      <c r="N87" s="75"/>
      <c r="O87" s="75"/>
      <c r="P87" s="75"/>
      <c r="Q87" s="75"/>
      <c r="R87" s="75"/>
      <c r="S87" s="75"/>
      <c r="T87" s="76"/>
      <c r="AT87" s="13" t="s">
        <v>140</v>
      </c>
      <c r="AU87" s="13" t="s">
        <v>73</v>
      </c>
    </row>
    <row r="88" s="1" customFormat="1">
      <c r="B88" s="34"/>
      <c r="C88" s="35"/>
      <c r="D88" s="195" t="s">
        <v>178</v>
      </c>
      <c r="E88" s="35"/>
      <c r="F88" s="230" t="s">
        <v>525</v>
      </c>
      <c r="G88" s="35"/>
      <c r="H88" s="35"/>
      <c r="I88" s="139"/>
      <c r="J88" s="35"/>
      <c r="K88" s="35"/>
      <c r="L88" s="39"/>
      <c r="M88" s="197"/>
      <c r="N88" s="75"/>
      <c r="O88" s="75"/>
      <c r="P88" s="75"/>
      <c r="Q88" s="75"/>
      <c r="R88" s="75"/>
      <c r="S88" s="75"/>
      <c r="T88" s="76"/>
      <c r="AT88" s="13" t="s">
        <v>178</v>
      </c>
      <c r="AU88" s="13" t="s">
        <v>73</v>
      </c>
    </row>
    <row r="89" s="1" customFormat="1" ht="22.5" customHeight="1">
      <c r="B89" s="34"/>
      <c r="C89" s="183" t="s">
        <v>137</v>
      </c>
      <c r="D89" s="183" t="s">
        <v>132</v>
      </c>
      <c r="E89" s="184" t="s">
        <v>526</v>
      </c>
      <c r="F89" s="185" t="s">
        <v>527</v>
      </c>
      <c r="G89" s="186" t="s">
        <v>175</v>
      </c>
      <c r="H89" s="187">
        <v>2</v>
      </c>
      <c r="I89" s="188"/>
      <c r="J89" s="189">
        <f>ROUND(I89*H89,2)</f>
        <v>0</v>
      </c>
      <c r="K89" s="185" t="s">
        <v>136</v>
      </c>
      <c r="L89" s="39"/>
      <c r="M89" s="190" t="s">
        <v>1</v>
      </c>
      <c r="N89" s="191" t="s">
        <v>44</v>
      </c>
      <c r="O89" s="75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AR89" s="13" t="s">
        <v>167</v>
      </c>
      <c r="AT89" s="13" t="s">
        <v>132</v>
      </c>
      <c r="AU89" s="13" t="s">
        <v>73</v>
      </c>
      <c r="AY89" s="13" t="s">
        <v>138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3" t="s">
        <v>80</v>
      </c>
      <c r="BK89" s="194">
        <f>ROUND(I89*H89,2)</f>
        <v>0</v>
      </c>
      <c r="BL89" s="13" t="s">
        <v>167</v>
      </c>
      <c r="BM89" s="13" t="s">
        <v>528</v>
      </c>
    </row>
    <row r="90" s="1" customFormat="1">
      <c r="B90" s="34"/>
      <c r="C90" s="35"/>
      <c r="D90" s="195" t="s">
        <v>140</v>
      </c>
      <c r="E90" s="35"/>
      <c r="F90" s="196" t="s">
        <v>529</v>
      </c>
      <c r="G90" s="35"/>
      <c r="H90" s="35"/>
      <c r="I90" s="139"/>
      <c r="J90" s="35"/>
      <c r="K90" s="35"/>
      <c r="L90" s="39"/>
      <c r="M90" s="197"/>
      <c r="N90" s="75"/>
      <c r="O90" s="75"/>
      <c r="P90" s="75"/>
      <c r="Q90" s="75"/>
      <c r="R90" s="75"/>
      <c r="S90" s="75"/>
      <c r="T90" s="76"/>
      <c r="AT90" s="13" t="s">
        <v>140</v>
      </c>
      <c r="AU90" s="13" t="s">
        <v>73</v>
      </c>
    </row>
    <row r="91" s="1" customFormat="1">
      <c r="B91" s="34"/>
      <c r="C91" s="35"/>
      <c r="D91" s="195" t="s">
        <v>178</v>
      </c>
      <c r="E91" s="35"/>
      <c r="F91" s="230" t="s">
        <v>530</v>
      </c>
      <c r="G91" s="35"/>
      <c r="H91" s="35"/>
      <c r="I91" s="139"/>
      <c r="J91" s="35"/>
      <c r="K91" s="35"/>
      <c r="L91" s="39"/>
      <c r="M91" s="197"/>
      <c r="N91" s="75"/>
      <c r="O91" s="75"/>
      <c r="P91" s="75"/>
      <c r="Q91" s="75"/>
      <c r="R91" s="75"/>
      <c r="S91" s="75"/>
      <c r="T91" s="76"/>
      <c r="AT91" s="13" t="s">
        <v>178</v>
      </c>
      <c r="AU91" s="13" t="s">
        <v>73</v>
      </c>
    </row>
    <row r="92" s="1" customFormat="1" ht="22.5" customHeight="1">
      <c r="B92" s="34"/>
      <c r="C92" s="183" t="s">
        <v>180</v>
      </c>
      <c r="D92" s="183" t="s">
        <v>132</v>
      </c>
      <c r="E92" s="184" t="s">
        <v>531</v>
      </c>
      <c r="F92" s="185" t="s">
        <v>532</v>
      </c>
      <c r="G92" s="186" t="s">
        <v>166</v>
      </c>
      <c r="H92" s="187">
        <v>11.279999999999999</v>
      </c>
      <c r="I92" s="188"/>
      <c r="J92" s="189">
        <f>ROUND(I92*H92,2)</f>
        <v>0</v>
      </c>
      <c r="K92" s="185" t="s">
        <v>136</v>
      </c>
      <c r="L92" s="39"/>
      <c r="M92" s="190" t="s">
        <v>1</v>
      </c>
      <c r="N92" s="191" t="s">
        <v>44</v>
      </c>
      <c r="O92" s="75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AR92" s="13" t="s">
        <v>167</v>
      </c>
      <c r="AT92" s="13" t="s">
        <v>132</v>
      </c>
      <c r="AU92" s="13" t="s">
        <v>73</v>
      </c>
      <c r="AY92" s="13" t="s">
        <v>138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3" t="s">
        <v>80</v>
      </c>
      <c r="BK92" s="194">
        <f>ROUND(I92*H92,2)</f>
        <v>0</v>
      </c>
      <c r="BL92" s="13" t="s">
        <v>167</v>
      </c>
      <c r="BM92" s="13" t="s">
        <v>533</v>
      </c>
    </row>
    <row r="93" s="1" customFormat="1">
      <c r="B93" s="34"/>
      <c r="C93" s="35"/>
      <c r="D93" s="195" t="s">
        <v>140</v>
      </c>
      <c r="E93" s="35"/>
      <c r="F93" s="196" t="s">
        <v>534</v>
      </c>
      <c r="G93" s="35"/>
      <c r="H93" s="35"/>
      <c r="I93" s="139"/>
      <c r="J93" s="35"/>
      <c r="K93" s="35"/>
      <c r="L93" s="39"/>
      <c r="M93" s="197"/>
      <c r="N93" s="75"/>
      <c r="O93" s="75"/>
      <c r="P93" s="75"/>
      <c r="Q93" s="75"/>
      <c r="R93" s="75"/>
      <c r="S93" s="75"/>
      <c r="T93" s="76"/>
      <c r="AT93" s="13" t="s">
        <v>140</v>
      </c>
      <c r="AU93" s="13" t="s">
        <v>73</v>
      </c>
    </row>
    <row r="94" s="1" customFormat="1">
      <c r="B94" s="34"/>
      <c r="C94" s="35"/>
      <c r="D94" s="195" t="s">
        <v>178</v>
      </c>
      <c r="E94" s="35"/>
      <c r="F94" s="230" t="s">
        <v>535</v>
      </c>
      <c r="G94" s="35"/>
      <c r="H94" s="35"/>
      <c r="I94" s="139"/>
      <c r="J94" s="35"/>
      <c r="K94" s="35"/>
      <c r="L94" s="39"/>
      <c r="M94" s="197"/>
      <c r="N94" s="75"/>
      <c r="O94" s="75"/>
      <c r="P94" s="75"/>
      <c r="Q94" s="75"/>
      <c r="R94" s="75"/>
      <c r="S94" s="75"/>
      <c r="T94" s="76"/>
      <c r="AT94" s="13" t="s">
        <v>178</v>
      </c>
      <c r="AU94" s="13" t="s">
        <v>73</v>
      </c>
    </row>
    <row r="95" s="1" customFormat="1" ht="22.5" customHeight="1">
      <c r="B95" s="34"/>
      <c r="C95" s="183" t="s">
        <v>186</v>
      </c>
      <c r="D95" s="183" t="s">
        <v>132</v>
      </c>
      <c r="E95" s="184" t="s">
        <v>536</v>
      </c>
      <c r="F95" s="185" t="s">
        <v>537</v>
      </c>
      <c r="G95" s="186" t="s">
        <v>175</v>
      </c>
      <c r="H95" s="187">
        <v>4</v>
      </c>
      <c r="I95" s="188"/>
      <c r="J95" s="189">
        <f>ROUND(I95*H95,2)</f>
        <v>0</v>
      </c>
      <c r="K95" s="185" t="s">
        <v>136</v>
      </c>
      <c r="L95" s="39"/>
      <c r="M95" s="190" t="s">
        <v>1</v>
      </c>
      <c r="N95" s="191" t="s">
        <v>44</v>
      </c>
      <c r="O95" s="75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AR95" s="13" t="s">
        <v>167</v>
      </c>
      <c r="AT95" s="13" t="s">
        <v>132</v>
      </c>
      <c r="AU95" s="13" t="s">
        <v>73</v>
      </c>
      <c r="AY95" s="13" t="s">
        <v>138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3" t="s">
        <v>80</v>
      </c>
      <c r="BK95" s="194">
        <f>ROUND(I95*H95,2)</f>
        <v>0</v>
      </c>
      <c r="BL95" s="13" t="s">
        <v>167</v>
      </c>
      <c r="BM95" s="13" t="s">
        <v>538</v>
      </c>
    </row>
    <row r="96" s="1" customFormat="1">
      <c r="B96" s="34"/>
      <c r="C96" s="35"/>
      <c r="D96" s="195" t="s">
        <v>140</v>
      </c>
      <c r="E96" s="35"/>
      <c r="F96" s="196" t="s">
        <v>539</v>
      </c>
      <c r="G96" s="35"/>
      <c r="H96" s="35"/>
      <c r="I96" s="139"/>
      <c r="J96" s="35"/>
      <c r="K96" s="35"/>
      <c r="L96" s="39"/>
      <c r="M96" s="197"/>
      <c r="N96" s="75"/>
      <c r="O96" s="75"/>
      <c r="P96" s="75"/>
      <c r="Q96" s="75"/>
      <c r="R96" s="75"/>
      <c r="S96" s="75"/>
      <c r="T96" s="76"/>
      <c r="AT96" s="13" t="s">
        <v>140</v>
      </c>
      <c r="AU96" s="13" t="s">
        <v>73</v>
      </c>
    </row>
    <row r="97" s="1" customFormat="1">
      <c r="B97" s="34"/>
      <c r="C97" s="35"/>
      <c r="D97" s="195" t="s">
        <v>178</v>
      </c>
      <c r="E97" s="35"/>
      <c r="F97" s="230" t="s">
        <v>540</v>
      </c>
      <c r="G97" s="35"/>
      <c r="H97" s="35"/>
      <c r="I97" s="139"/>
      <c r="J97" s="35"/>
      <c r="K97" s="35"/>
      <c r="L97" s="39"/>
      <c r="M97" s="241"/>
      <c r="N97" s="242"/>
      <c r="O97" s="242"/>
      <c r="P97" s="242"/>
      <c r="Q97" s="242"/>
      <c r="R97" s="242"/>
      <c r="S97" s="242"/>
      <c r="T97" s="243"/>
      <c r="AT97" s="13" t="s">
        <v>178</v>
      </c>
      <c r="AU97" s="13" t="s">
        <v>73</v>
      </c>
    </row>
    <row r="98" s="1" customFormat="1" ht="6.96" customHeight="1">
      <c r="B98" s="53"/>
      <c r="C98" s="54"/>
      <c r="D98" s="54"/>
      <c r="E98" s="54"/>
      <c r="F98" s="54"/>
      <c r="G98" s="54"/>
      <c r="H98" s="54"/>
      <c r="I98" s="163"/>
      <c r="J98" s="54"/>
      <c r="K98" s="54"/>
      <c r="L98" s="39"/>
    </row>
  </sheetData>
  <sheetProtection sheet="1" autoFilter="0" formatColumns="0" formatRows="0" objects="1" scenarios="1" spinCount="100000" saltValue="5ZRadZR5yTHLrm7WD9NXUSPmhy1Jy57nayJA4I7jRw7bsGwd/8Xm4jKNiZsmj9cr2RaBUhOAQfsRDVG/MCmJuA==" hashValue="SkJIWgO1H8FOT0Nn71zSwGK7YQRxFfCSWkRW1VgiDmfkN4iDzwgnRSq45NzkDcfM6xnHbJ9EVcqQdHYr0t+SDA==" algorithmName="SHA-512" password="CC35"/>
  <autoFilter ref="C78:K9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108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6"/>
      <c r="AT3" s="13" t="s">
        <v>82</v>
      </c>
    </row>
    <row r="4" ht="24.96" customHeight="1">
      <c r="B4" s="16"/>
      <c r="D4" s="136" t="s">
        <v>109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7" t="s">
        <v>16</v>
      </c>
      <c r="L6" s="16"/>
    </row>
    <row r="7" ht="16.5" customHeight="1">
      <c r="B7" s="16"/>
      <c r="E7" s="138" t="str">
        <f>'Rekapitulace stavby'!K6</f>
        <v>Čištění kolejového lože a oprava GPK v úseku Ovesné Kladruby - Teplá</v>
      </c>
      <c r="F7" s="137"/>
      <c r="G7" s="137"/>
      <c r="H7" s="137"/>
      <c r="L7" s="16"/>
    </row>
    <row r="8" s="1" customFormat="1" ht="12" customHeight="1">
      <c r="B8" s="39"/>
      <c r="D8" s="137" t="s">
        <v>110</v>
      </c>
      <c r="I8" s="139"/>
      <c r="L8" s="39"/>
    </row>
    <row r="9" s="1" customFormat="1" ht="36.96" customHeight="1">
      <c r="B9" s="39"/>
      <c r="E9" s="140" t="s">
        <v>541</v>
      </c>
      <c r="F9" s="1"/>
      <c r="G9" s="1"/>
      <c r="H9" s="1"/>
      <c r="I9" s="139"/>
      <c r="L9" s="39"/>
    </row>
    <row r="10" s="1" customFormat="1">
      <c r="B10" s="39"/>
      <c r="I10" s="139"/>
      <c r="L10" s="39"/>
    </row>
    <row r="11" s="1" customFormat="1" ht="12" customHeight="1">
      <c r="B11" s="39"/>
      <c r="D11" s="137" t="s">
        <v>18</v>
      </c>
      <c r="F11" s="13" t="s">
        <v>1</v>
      </c>
      <c r="I11" s="141" t="s">
        <v>19</v>
      </c>
      <c r="J11" s="13" t="s">
        <v>1</v>
      </c>
      <c r="L11" s="39"/>
    </row>
    <row r="12" s="1" customFormat="1" ht="12" customHeight="1">
      <c r="B12" s="39"/>
      <c r="D12" s="137" t="s">
        <v>20</v>
      </c>
      <c r="F12" s="13" t="s">
        <v>21</v>
      </c>
      <c r="I12" s="141" t="s">
        <v>22</v>
      </c>
      <c r="J12" s="142" t="str">
        <f>'Rekapitulace stavby'!AN8</f>
        <v>29. 1. 2019</v>
      </c>
      <c r="L12" s="39"/>
    </row>
    <row r="13" s="1" customFormat="1" ht="10.8" customHeight="1">
      <c r="B13" s="39"/>
      <c r="I13" s="139"/>
      <c r="L13" s="39"/>
    </row>
    <row r="14" s="1" customFormat="1" ht="12" customHeight="1">
      <c r="B14" s="39"/>
      <c r="D14" s="137" t="s">
        <v>24</v>
      </c>
      <c r="I14" s="141" t="s">
        <v>25</v>
      </c>
      <c r="J14" s="13" t="s">
        <v>26</v>
      </c>
      <c r="L14" s="39"/>
    </row>
    <row r="15" s="1" customFormat="1" ht="18" customHeight="1">
      <c r="B15" s="39"/>
      <c r="E15" s="13" t="s">
        <v>28</v>
      </c>
      <c r="I15" s="141" t="s">
        <v>29</v>
      </c>
      <c r="J15" s="13" t="s">
        <v>30</v>
      </c>
      <c r="L15" s="39"/>
    </row>
    <row r="16" s="1" customFormat="1" ht="6.96" customHeight="1">
      <c r="B16" s="39"/>
      <c r="I16" s="139"/>
      <c r="L16" s="39"/>
    </row>
    <row r="17" s="1" customFormat="1" ht="12" customHeight="1">
      <c r="B17" s="39"/>
      <c r="D17" s="137" t="s">
        <v>31</v>
      </c>
      <c r="I17" s="141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41" t="s">
        <v>29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39"/>
      <c r="L19" s="39"/>
    </row>
    <row r="20" s="1" customFormat="1" ht="12" customHeight="1">
      <c r="B20" s="39"/>
      <c r="D20" s="137" t="s">
        <v>33</v>
      </c>
      <c r="I20" s="141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41" t="s">
        <v>29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39"/>
      <c r="L22" s="39"/>
    </row>
    <row r="23" s="1" customFormat="1" ht="12" customHeight="1">
      <c r="B23" s="39"/>
      <c r="D23" s="137" t="s">
        <v>36</v>
      </c>
      <c r="I23" s="141" t="s">
        <v>25</v>
      </c>
      <c r="J23" s="13" t="s">
        <v>1</v>
      </c>
      <c r="L23" s="39"/>
    </row>
    <row r="24" s="1" customFormat="1" ht="18" customHeight="1">
      <c r="B24" s="39"/>
      <c r="E24" s="13" t="s">
        <v>37</v>
      </c>
      <c r="I24" s="141" t="s">
        <v>29</v>
      </c>
      <c r="J24" s="13" t="s">
        <v>1</v>
      </c>
      <c r="L24" s="39"/>
    </row>
    <row r="25" s="1" customFormat="1" ht="6.96" customHeight="1">
      <c r="B25" s="39"/>
      <c r="I25" s="139"/>
      <c r="L25" s="39"/>
    </row>
    <row r="26" s="1" customFormat="1" ht="12" customHeight="1">
      <c r="B26" s="39"/>
      <c r="D26" s="137" t="s">
        <v>38</v>
      </c>
      <c r="I26" s="139"/>
      <c r="L26" s="39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39"/>
      <c r="I28" s="139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46"/>
      <c r="J29" s="67"/>
      <c r="K29" s="67"/>
      <c r="L29" s="39"/>
    </row>
    <row r="30" s="1" customFormat="1" ht="25.44" customHeight="1">
      <c r="B30" s="39"/>
      <c r="D30" s="147" t="s">
        <v>39</v>
      </c>
      <c r="I30" s="139"/>
      <c r="J30" s="148">
        <f>ROUND(J79,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46"/>
      <c r="J31" s="67"/>
      <c r="K31" s="67"/>
      <c r="L31" s="39"/>
    </row>
    <row r="32" s="1" customFormat="1" ht="14.4" customHeight="1">
      <c r="B32" s="39"/>
      <c r="F32" s="149" t="s">
        <v>41</v>
      </c>
      <c r="I32" s="150" t="s">
        <v>40</v>
      </c>
      <c r="J32" s="149" t="s">
        <v>42</v>
      </c>
      <c r="L32" s="39"/>
    </row>
    <row r="33" s="1" customFormat="1" ht="14.4" customHeight="1">
      <c r="B33" s="39"/>
      <c r="D33" s="137" t="s">
        <v>43</v>
      </c>
      <c r="E33" s="137" t="s">
        <v>44</v>
      </c>
      <c r="F33" s="151">
        <f>ROUND((SUM(BE79:BE101)),  2)</f>
        <v>0</v>
      </c>
      <c r="I33" s="152">
        <v>0.20999999999999999</v>
      </c>
      <c r="J33" s="151">
        <f>ROUND(((SUM(BE79:BE101))*I33),  2)</f>
        <v>0</v>
      </c>
      <c r="L33" s="39"/>
    </row>
    <row r="34" s="1" customFormat="1" ht="14.4" customHeight="1">
      <c r="B34" s="39"/>
      <c r="E34" s="137" t="s">
        <v>45</v>
      </c>
      <c r="F34" s="151">
        <f>ROUND((SUM(BF79:BF101)),  2)</f>
        <v>0</v>
      </c>
      <c r="I34" s="152">
        <v>0.14999999999999999</v>
      </c>
      <c r="J34" s="151">
        <f>ROUND(((SUM(BF79:BF101))*I34),  2)</f>
        <v>0</v>
      </c>
      <c r="L34" s="39"/>
    </row>
    <row r="35" hidden="1" s="1" customFormat="1" ht="14.4" customHeight="1">
      <c r="B35" s="39"/>
      <c r="E35" s="137" t="s">
        <v>46</v>
      </c>
      <c r="F35" s="151">
        <f>ROUND((SUM(BG79:BG101)),  2)</f>
        <v>0</v>
      </c>
      <c r="I35" s="152">
        <v>0.20999999999999999</v>
      </c>
      <c r="J35" s="151">
        <f>0</f>
        <v>0</v>
      </c>
      <c r="L35" s="39"/>
    </row>
    <row r="36" hidden="1" s="1" customFormat="1" ht="14.4" customHeight="1">
      <c r="B36" s="39"/>
      <c r="E36" s="137" t="s">
        <v>47</v>
      </c>
      <c r="F36" s="151">
        <f>ROUND((SUM(BH79:BH101)),  2)</f>
        <v>0</v>
      </c>
      <c r="I36" s="152">
        <v>0.14999999999999999</v>
      </c>
      <c r="J36" s="151">
        <f>0</f>
        <v>0</v>
      </c>
      <c r="L36" s="39"/>
    </row>
    <row r="37" hidden="1" s="1" customFormat="1" ht="14.4" customHeight="1">
      <c r="B37" s="39"/>
      <c r="E37" s="137" t="s">
        <v>48</v>
      </c>
      <c r="F37" s="151">
        <f>ROUND((SUM(BI79:BI101)),  2)</f>
        <v>0</v>
      </c>
      <c r="I37" s="152">
        <v>0</v>
      </c>
      <c r="J37" s="151">
        <f>0</f>
        <v>0</v>
      </c>
      <c r="L37" s="39"/>
    </row>
    <row r="38" s="1" customFormat="1" ht="6.96" customHeight="1">
      <c r="B38" s="39"/>
      <c r="I38" s="139"/>
      <c r="L38" s="39"/>
    </row>
    <row r="39" s="1" customFormat="1" ht="25.44" customHeight="1">
      <c r="B39" s="39"/>
      <c r="C39" s="153"/>
      <c r="D39" s="154" t="s">
        <v>49</v>
      </c>
      <c r="E39" s="155"/>
      <c r="F39" s="155"/>
      <c r="G39" s="156" t="s">
        <v>50</v>
      </c>
      <c r="H39" s="157" t="s">
        <v>51</v>
      </c>
      <c r="I39" s="158"/>
      <c r="J39" s="159">
        <f>SUM(J30:J37)</f>
        <v>0</v>
      </c>
      <c r="K39" s="160"/>
      <c r="L39" s="39"/>
    </row>
    <row r="40" s="1" customFormat="1" ht="14.4" customHeight="1"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39"/>
    </row>
    <row r="44" s="1" customFormat="1" ht="6.96" customHeight="1"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39"/>
    </row>
    <row r="45" s="1" customFormat="1" ht="24.96" customHeight="1">
      <c r="B45" s="34"/>
      <c r="C45" s="19" t="s">
        <v>114</v>
      </c>
      <c r="D45" s="35"/>
      <c r="E45" s="35"/>
      <c r="F45" s="35"/>
      <c r="G45" s="35"/>
      <c r="H45" s="35"/>
      <c r="I45" s="139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39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39"/>
      <c r="J47" s="35"/>
      <c r="K47" s="35"/>
      <c r="L47" s="39"/>
    </row>
    <row r="48" s="1" customFormat="1" ht="16.5" customHeight="1">
      <c r="B48" s="34"/>
      <c r="C48" s="35"/>
      <c r="D48" s="35"/>
      <c r="E48" s="167" t="str">
        <f>E7</f>
        <v>Čištění kolejového lože a oprava GPK v úseku Ovesné Kladruby - Teplá</v>
      </c>
      <c r="F48" s="28"/>
      <c r="G48" s="28"/>
      <c r="H48" s="28"/>
      <c r="I48" s="139"/>
      <c r="J48" s="35"/>
      <c r="K48" s="35"/>
      <c r="L48" s="39"/>
    </row>
    <row r="49" s="1" customFormat="1" ht="12" customHeight="1">
      <c r="B49" s="34"/>
      <c r="C49" s="28" t="s">
        <v>110</v>
      </c>
      <c r="D49" s="35"/>
      <c r="E49" s="35"/>
      <c r="F49" s="35"/>
      <c r="G49" s="35"/>
      <c r="H49" s="35"/>
      <c r="I49" s="139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A.4 - VON - soubor A.1 + A.2 (Sborník SŽDC 2019)</v>
      </c>
      <c r="F50" s="35"/>
      <c r="G50" s="35"/>
      <c r="H50" s="35"/>
      <c r="I50" s="139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39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Ov. Kladruby - Teplá</v>
      </c>
      <c r="G52" s="35"/>
      <c r="H52" s="35"/>
      <c r="I52" s="141" t="s">
        <v>22</v>
      </c>
      <c r="J52" s="63" t="str">
        <f>IF(J12="","",J12)</f>
        <v>29. 1. 2019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39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SŽDC, s.o.; OŘ Ústí nad Labem - ST K. Vary</v>
      </c>
      <c r="G54" s="35"/>
      <c r="H54" s="35"/>
      <c r="I54" s="141" t="s">
        <v>33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31</v>
      </c>
      <c r="D55" s="35"/>
      <c r="E55" s="35"/>
      <c r="F55" s="23" t="str">
        <f>IF(E18="","",E18)</f>
        <v>Vyplň údaj</v>
      </c>
      <c r="G55" s="35"/>
      <c r="H55" s="35"/>
      <c r="I55" s="141" t="s">
        <v>36</v>
      </c>
      <c r="J55" s="32" t="str">
        <f>E24</f>
        <v>Monika Roztočilová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39"/>
      <c r="J56" s="35"/>
      <c r="K56" s="35"/>
      <c r="L56" s="39"/>
    </row>
    <row r="57" s="1" customFormat="1" ht="29.28" customHeight="1">
      <c r="B57" s="34"/>
      <c r="C57" s="168" t="s">
        <v>115</v>
      </c>
      <c r="D57" s="169"/>
      <c r="E57" s="169"/>
      <c r="F57" s="169"/>
      <c r="G57" s="169"/>
      <c r="H57" s="169"/>
      <c r="I57" s="170"/>
      <c r="J57" s="171" t="s">
        <v>116</v>
      </c>
      <c r="K57" s="169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39"/>
      <c r="J58" s="35"/>
      <c r="K58" s="35"/>
      <c r="L58" s="39"/>
    </row>
    <row r="59" s="1" customFormat="1" ht="22.8" customHeight="1">
      <c r="B59" s="34"/>
      <c r="C59" s="172" t="s">
        <v>117</v>
      </c>
      <c r="D59" s="35"/>
      <c r="E59" s="35"/>
      <c r="F59" s="35"/>
      <c r="G59" s="35"/>
      <c r="H59" s="35"/>
      <c r="I59" s="139"/>
      <c r="J59" s="94">
        <f>J79</f>
        <v>0</v>
      </c>
      <c r="K59" s="35"/>
      <c r="L59" s="39"/>
      <c r="AU59" s="13" t="s">
        <v>118</v>
      </c>
    </row>
    <row r="60" s="1" customFormat="1" ht="21.84" customHeight="1">
      <c r="B60" s="34"/>
      <c r="C60" s="35"/>
      <c r="D60" s="35"/>
      <c r="E60" s="35"/>
      <c r="F60" s="35"/>
      <c r="G60" s="35"/>
      <c r="H60" s="35"/>
      <c r="I60" s="139"/>
      <c r="J60" s="35"/>
      <c r="K60" s="35"/>
      <c r="L60" s="39"/>
    </row>
    <row r="61" s="1" customFormat="1" ht="6.96" customHeight="1">
      <c r="B61" s="53"/>
      <c r="C61" s="54"/>
      <c r="D61" s="54"/>
      <c r="E61" s="54"/>
      <c r="F61" s="54"/>
      <c r="G61" s="54"/>
      <c r="H61" s="54"/>
      <c r="I61" s="163"/>
      <c r="J61" s="54"/>
      <c r="K61" s="54"/>
      <c r="L61" s="39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66"/>
      <c r="J65" s="56"/>
      <c r="K65" s="56"/>
      <c r="L65" s="39"/>
    </row>
    <row r="66" s="1" customFormat="1" ht="24.96" customHeight="1">
      <c r="B66" s="34"/>
      <c r="C66" s="19" t="s">
        <v>119</v>
      </c>
      <c r="D66" s="35"/>
      <c r="E66" s="35"/>
      <c r="F66" s="35"/>
      <c r="G66" s="35"/>
      <c r="H66" s="35"/>
      <c r="I66" s="139"/>
      <c r="J66" s="35"/>
      <c r="K66" s="35"/>
      <c r="L66" s="39"/>
    </row>
    <row r="67" s="1" customFormat="1" ht="6.96" customHeight="1">
      <c r="B67" s="34"/>
      <c r="C67" s="35"/>
      <c r="D67" s="35"/>
      <c r="E67" s="35"/>
      <c r="F67" s="35"/>
      <c r="G67" s="35"/>
      <c r="H67" s="35"/>
      <c r="I67" s="139"/>
      <c r="J67" s="35"/>
      <c r="K67" s="35"/>
      <c r="L67" s="39"/>
    </row>
    <row r="68" s="1" customFormat="1" ht="12" customHeight="1">
      <c r="B68" s="34"/>
      <c r="C68" s="28" t="s">
        <v>16</v>
      </c>
      <c r="D68" s="35"/>
      <c r="E68" s="35"/>
      <c r="F68" s="35"/>
      <c r="G68" s="35"/>
      <c r="H68" s="35"/>
      <c r="I68" s="139"/>
      <c r="J68" s="35"/>
      <c r="K68" s="35"/>
      <c r="L68" s="39"/>
    </row>
    <row r="69" s="1" customFormat="1" ht="16.5" customHeight="1">
      <c r="B69" s="34"/>
      <c r="C69" s="35"/>
      <c r="D69" s="35"/>
      <c r="E69" s="167" t="str">
        <f>E7</f>
        <v>Čištění kolejového lože a oprava GPK v úseku Ovesné Kladruby - Teplá</v>
      </c>
      <c r="F69" s="28"/>
      <c r="G69" s="28"/>
      <c r="H69" s="28"/>
      <c r="I69" s="139"/>
      <c r="J69" s="35"/>
      <c r="K69" s="35"/>
      <c r="L69" s="39"/>
    </row>
    <row r="70" s="1" customFormat="1" ht="12" customHeight="1">
      <c r="B70" s="34"/>
      <c r="C70" s="28" t="s">
        <v>110</v>
      </c>
      <c r="D70" s="35"/>
      <c r="E70" s="35"/>
      <c r="F70" s="35"/>
      <c r="G70" s="35"/>
      <c r="H70" s="35"/>
      <c r="I70" s="139"/>
      <c r="J70" s="35"/>
      <c r="K70" s="35"/>
      <c r="L70" s="39"/>
    </row>
    <row r="71" s="1" customFormat="1" ht="16.5" customHeight="1">
      <c r="B71" s="34"/>
      <c r="C71" s="35"/>
      <c r="D71" s="35"/>
      <c r="E71" s="60" t="str">
        <f>E9</f>
        <v>A.4 - VON - soubor A.1 + A.2 (Sborník SŽDC 2019)</v>
      </c>
      <c r="F71" s="35"/>
      <c r="G71" s="35"/>
      <c r="H71" s="35"/>
      <c r="I71" s="139"/>
      <c r="J71" s="35"/>
      <c r="K71" s="35"/>
      <c r="L71" s="39"/>
    </row>
    <row r="72" s="1" customFormat="1" ht="6.96" customHeight="1">
      <c r="B72" s="34"/>
      <c r="C72" s="35"/>
      <c r="D72" s="35"/>
      <c r="E72" s="35"/>
      <c r="F72" s="35"/>
      <c r="G72" s="35"/>
      <c r="H72" s="35"/>
      <c r="I72" s="139"/>
      <c r="J72" s="35"/>
      <c r="K72" s="35"/>
      <c r="L72" s="39"/>
    </row>
    <row r="73" s="1" customFormat="1" ht="12" customHeight="1">
      <c r="B73" s="34"/>
      <c r="C73" s="28" t="s">
        <v>20</v>
      </c>
      <c r="D73" s="35"/>
      <c r="E73" s="35"/>
      <c r="F73" s="23" t="str">
        <f>F12</f>
        <v>Ov. Kladruby - Teplá</v>
      </c>
      <c r="G73" s="35"/>
      <c r="H73" s="35"/>
      <c r="I73" s="141" t="s">
        <v>22</v>
      </c>
      <c r="J73" s="63" t="str">
        <f>IF(J12="","",J12)</f>
        <v>29. 1. 2019</v>
      </c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39"/>
      <c r="J74" s="35"/>
      <c r="K74" s="35"/>
      <c r="L74" s="39"/>
    </row>
    <row r="75" s="1" customFormat="1" ht="13.65" customHeight="1">
      <c r="B75" s="34"/>
      <c r="C75" s="28" t="s">
        <v>24</v>
      </c>
      <c r="D75" s="35"/>
      <c r="E75" s="35"/>
      <c r="F75" s="23" t="str">
        <f>E15</f>
        <v>SŽDC, s.o.; OŘ Ústí nad Labem - ST K. Vary</v>
      </c>
      <c r="G75" s="35"/>
      <c r="H75" s="35"/>
      <c r="I75" s="141" t="s">
        <v>33</v>
      </c>
      <c r="J75" s="32" t="str">
        <f>E21</f>
        <v xml:space="preserve"> </v>
      </c>
      <c r="K75" s="35"/>
      <c r="L75" s="39"/>
    </row>
    <row r="76" s="1" customFormat="1" ht="13.65" customHeight="1">
      <c r="B76" s="34"/>
      <c r="C76" s="28" t="s">
        <v>31</v>
      </c>
      <c r="D76" s="35"/>
      <c r="E76" s="35"/>
      <c r="F76" s="23" t="str">
        <f>IF(E18="","",E18)</f>
        <v>Vyplň údaj</v>
      </c>
      <c r="G76" s="35"/>
      <c r="H76" s="35"/>
      <c r="I76" s="141" t="s">
        <v>36</v>
      </c>
      <c r="J76" s="32" t="str">
        <f>E24</f>
        <v>Monika Roztočilová</v>
      </c>
      <c r="K76" s="35"/>
      <c r="L76" s="39"/>
    </row>
    <row r="77" s="1" customFormat="1" ht="10.32" customHeight="1">
      <c r="B77" s="34"/>
      <c r="C77" s="35"/>
      <c r="D77" s="35"/>
      <c r="E77" s="35"/>
      <c r="F77" s="35"/>
      <c r="G77" s="35"/>
      <c r="H77" s="35"/>
      <c r="I77" s="139"/>
      <c r="J77" s="35"/>
      <c r="K77" s="35"/>
      <c r="L77" s="39"/>
    </row>
    <row r="78" s="8" customFormat="1" ht="29.28" customHeight="1">
      <c r="B78" s="173"/>
      <c r="C78" s="174" t="s">
        <v>120</v>
      </c>
      <c r="D78" s="175" t="s">
        <v>58</v>
      </c>
      <c r="E78" s="175" t="s">
        <v>54</v>
      </c>
      <c r="F78" s="175" t="s">
        <v>55</v>
      </c>
      <c r="G78" s="175" t="s">
        <v>121</v>
      </c>
      <c r="H78" s="175" t="s">
        <v>122</v>
      </c>
      <c r="I78" s="176" t="s">
        <v>123</v>
      </c>
      <c r="J78" s="175" t="s">
        <v>116</v>
      </c>
      <c r="K78" s="177" t="s">
        <v>124</v>
      </c>
      <c r="L78" s="178"/>
      <c r="M78" s="84" t="s">
        <v>1</v>
      </c>
      <c r="N78" s="85" t="s">
        <v>43</v>
      </c>
      <c r="O78" s="85" t="s">
        <v>125</v>
      </c>
      <c r="P78" s="85" t="s">
        <v>126</v>
      </c>
      <c r="Q78" s="85" t="s">
        <v>127</v>
      </c>
      <c r="R78" s="85" t="s">
        <v>128</v>
      </c>
      <c r="S78" s="85" t="s">
        <v>129</v>
      </c>
      <c r="T78" s="86" t="s">
        <v>130</v>
      </c>
    </row>
    <row r="79" s="1" customFormat="1" ht="22.8" customHeight="1">
      <c r="B79" s="34"/>
      <c r="C79" s="91" t="s">
        <v>131</v>
      </c>
      <c r="D79" s="35"/>
      <c r="E79" s="35"/>
      <c r="F79" s="35"/>
      <c r="G79" s="35"/>
      <c r="H79" s="35"/>
      <c r="I79" s="139"/>
      <c r="J79" s="179">
        <f>BK79</f>
        <v>0</v>
      </c>
      <c r="K79" s="35"/>
      <c r="L79" s="39"/>
      <c r="M79" s="87"/>
      <c r="N79" s="88"/>
      <c r="O79" s="88"/>
      <c r="P79" s="180">
        <f>SUM(P80:P101)</f>
        <v>0</v>
      </c>
      <c r="Q79" s="88"/>
      <c r="R79" s="180">
        <f>SUM(R80:R101)</f>
        <v>0</v>
      </c>
      <c r="S79" s="88"/>
      <c r="T79" s="181">
        <f>SUM(T80:T101)</f>
        <v>0</v>
      </c>
      <c r="AT79" s="13" t="s">
        <v>72</v>
      </c>
      <c r="AU79" s="13" t="s">
        <v>118</v>
      </c>
      <c r="BK79" s="182">
        <f>SUM(BK80:BK101)</f>
        <v>0</v>
      </c>
    </row>
    <row r="80" s="1" customFormat="1" ht="22.5" customHeight="1">
      <c r="B80" s="34"/>
      <c r="C80" s="183" t="s">
        <v>80</v>
      </c>
      <c r="D80" s="183" t="s">
        <v>132</v>
      </c>
      <c r="E80" s="184" t="s">
        <v>542</v>
      </c>
      <c r="F80" s="185" t="s">
        <v>543</v>
      </c>
      <c r="G80" s="186" t="s">
        <v>175</v>
      </c>
      <c r="H80" s="187">
        <v>2</v>
      </c>
      <c r="I80" s="188"/>
      <c r="J80" s="189">
        <f>ROUND(I80*H80,2)</f>
        <v>0</v>
      </c>
      <c r="K80" s="185" t="s">
        <v>136</v>
      </c>
      <c r="L80" s="39"/>
      <c r="M80" s="190" t="s">
        <v>1</v>
      </c>
      <c r="N80" s="191" t="s">
        <v>44</v>
      </c>
      <c r="O80" s="75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3" t="s">
        <v>137</v>
      </c>
      <c r="AT80" s="13" t="s">
        <v>132</v>
      </c>
      <c r="AU80" s="13" t="s">
        <v>73</v>
      </c>
      <c r="AY80" s="13" t="s">
        <v>138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3" t="s">
        <v>80</v>
      </c>
      <c r="BK80" s="194">
        <f>ROUND(I80*H80,2)</f>
        <v>0</v>
      </c>
      <c r="BL80" s="13" t="s">
        <v>137</v>
      </c>
      <c r="BM80" s="13" t="s">
        <v>544</v>
      </c>
    </row>
    <row r="81" s="1" customFormat="1">
      <c r="B81" s="34"/>
      <c r="C81" s="35"/>
      <c r="D81" s="195" t="s">
        <v>140</v>
      </c>
      <c r="E81" s="35"/>
      <c r="F81" s="196" t="s">
        <v>545</v>
      </c>
      <c r="G81" s="35"/>
      <c r="H81" s="35"/>
      <c r="I81" s="139"/>
      <c r="J81" s="35"/>
      <c r="K81" s="35"/>
      <c r="L81" s="39"/>
      <c r="M81" s="197"/>
      <c r="N81" s="75"/>
      <c r="O81" s="75"/>
      <c r="P81" s="75"/>
      <c r="Q81" s="75"/>
      <c r="R81" s="75"/>
      <c r="S81" s="75"/>
      <c r="T81" s="76"/>
      <c r="AT81" s="13" t="s">
        <v>140</v>
      </c>
      <c r="AU81" s="13" t="s">
        <v>73</v>
      </c>
    </row>
    <row r="82" s="1" customFormat="1" ht="22.5" customHeight="1">
      <c r="B82" s="34"/>
      <c r="C82" s="183" t="s">
        <v>82</v>
      </c>
      <c r="D82" s="183" t="s">
        <v>132</v>
      </c>
      <c r="E82" s="184" t="s">
        <v>546</v>
      </c>
      <c r="F82" s="185" t="s">
        <v>547</v>
      </c>
      <c r="G82" s="186" t="s">
        <v>255</v>
      </c>
      <c r="H82" s="187">
        <v>3.3999999999999999</v>
      </c>
      <c r="I82" s="188"/>
      <c r="J82" s="189">
        <f>ROUND(I82*H82,2)</f>
        <v>0</v>
      </c>
      <c r="K82" s="185" t="s">
        <v>136</v>
      </c>
      <c r="L82" s="39"/>
      <c r="M82" s="190" t="s">
        <v>1</v>
      </c>
      <c r="N82" s="191" t="s">
        <v>44</v>
      </c>
      <c r="O82" s="75"/>
      <c r="P82" s="192">
        <f>O82*H82</f>
        <v>0</v>
      </c>
      <c r="Q82" s="192">
        <v>0</v>
      </c>
      <c r="R82" s="192">
        <f>Q82*H82</f>
        <v>0</v>
      </c>
      <c r="S82" s="192">
        <v>0</v>
      </c>
      <c r="T82" s="193">
        <f>S82*H82</f>
        <v>0</v>
      </c>
      <c r="AR82" s="13" t="s">
        <v>137</v>
      </c>
      <c r="AT82" s="13" t="s">
        <v>132</v>
      </c>
      <c r="AU82" s="13" t="s">
        <v>73</v>
      </c>
      <c r="AY82" s="13" t="s">
        <v>138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3" t="s">
        <v>80</v>
      </c>
      <c r="BK82" s="194">
        <f>ROUND(I82*H82,2)</f>
        <v>0</v>
      </c>
      <c r="BL82" s="13" t="s">
        <v>137</v>
      </c>
      <c r="BM82" s="13" t="s">
        <v>548</v>
      </c>
    </row>
    <row r="83" s="1" customFormat="1">
      <c r="B83" s="34"/>
      <c r="C83" s="35"/>
      <c r="D83" s="195" t="s">
        <v>140</v>
      </c>
      <c r="E83" s="35"/>
      <c r="F83" s="196" t="s">
        <v>549</v>
      </c>
      <c r="G83" s="35"/>
      <c r="H83" s="35"/>
      <c r="I83" s="139"/>
      <c r="J83" s="35"/>
      <c r="K83" s="35"/>
      <c r="L83" s="39"/>
      <c r="M83" s="197"/>
      <c r="N83" s="75"/>
      <c r="O83" s="75"/>
      <c r="P83" s="75"/>
      <c r="Q83" s="75"/>
      <c r="R83" s="75"/>
      <c r="S83" s="75"/>
      <c r="T83" s="76"/>
      <c r="AT83" s="13" t="s">
        <v>140</v>
      </c>
      <c r="AU83" s="13" t="s">
        <v>73</v>
      </c>
    </row>
    <row r="84" s="1" customFormat="1">
      <c r="B84" s="34"/>
      <c r="C84" s="35"/>
      <c r="D84" s="195" t="s">
        <v>178</v>
      </c>
      <c r="E84" s="35"/>
      <c r="F84" s="230" t="s">
        <v>550</v>
      </c>
      <c r="G84" s="35"/>
      <c r="H84" s="35"/>
      <c r="I84" s="139"/>
      <c r="J84" s="35"/>
      <c r="K84" s="35"/>
      <c r="L84" s="39"/>
      <c r="M84" s="197"/>
      <c r="N84" s="75"/>
      <c r="O84" s="75"/>
      <c r="P84" s="75"/>
      <c r="Q84" s="75"/>
      <c r="R84" s="75"/>
      <c r="S84" s="75"/>
      <c r="T84" s="76"/>
      <c r="AT84" s="13" t="s">
        <v>178</v>
      </c>
      <c r="AU84" s="13" t="s">
        <v>73</v>
      </c>
    </row>
    <row r="85" s="1" customFormat="1" ht="22.5" customHeight="1">
      <c r="B85" s="34"/>
      <c r="C85" s="183" t="s">
        <v>157</v>
      </c>
      <c r="D85" s="183" t="s">
        <v>132</v>
      </c>
      <c r="E85" s="184" t="s">
        <v>551</v>
      </c>
      <c r="F85" s="185" t="s">
        <v>552</v>
      </c>
      <c r="G85" s="186" t="s">
        <v>553</v>
      </c>
      <c r="H85" s="244"/>
      <c r="I85" s="188"/>
      <c r="J85" s="189">
        <f>ROUND(I85*H85,2)</f>
        <v>0</v>
      </c>
      <c r="K85" s="185" t="s">
        <v>136</v>
      </c>
      <c r="L85" s="39"/>
      <c r="M85" s="190" t="s">
        <v>1</v>
      </c>
      <c r="N85" s="191" t="s">
        <v>44</v>
      </c>
      <c r="O85" s="75"/>
      <c r="P85" s="192">
        <f>O85*H85</f>
        <v>0</v>
      </c>
      <c r="Q85" s="192">
        <v>0</v>
      </c>
      <c r="R85" s="192">
        <f>Q85*H85</f>
        <v>0</v>
      </c>
      <c r="S85" s="192">
        <v>0</v>
      </c>
      <c r="T85" s="193">
        <f>S85*H85</f>
        <v>0</v>
      </c>
      <c r="AR85" s="13" t="s">
        <v>137</v>
      </c>
      <c r="AT85" s="13" t="s">
        <v>132</v>
      </c>
      <c r="AU85" s="13" t="s">
        <v>73</v>
      </c>
      <c r="AY85" s="13" t="s">
        <v>138</v>
      </c>
      <c r="BE85" s="194">
        <f>IF(N85="základní",J85,0)</f>
        <v>0</v>
      </c>
      <c r="BF85" s="194">
        <f>IF(N85="snížená",J85,0)</f>
        <v>0</v>
      </c>
      <c r="BG85" s="194">
        <f>IF(N85="zákl. přenesená",J85,0)</f>
        <v>0</v>
      </c>
      <c r="BH85" s="194">
        <f>IF(N85="sníž. přenesená",J85,0)</f>
        <v>0</v>
      </c>
      <c r="BI85" s="194">
        <f>IF(N85="nulová",J85,0)</f>
        <v>0</v>
      </c>
      <c r="BJ85" s="13" t="s">
        <v>80</v>
      </c>
      <c r="BK85" s="194">
        <f>ROUND(I85*H85,2)</f>
        <v>0</v>
      </c>
      <c r="BL85" s="13" t="s">
        <v>137</v>
      </c>
      <c r="BM85" s="13" t="s">
        <v>554</v>
      </c>
    </row>
    <row r="86" s="1" customFormat="1">
      <c r="B86" s="34"/>
      <c r="C86" s="35"/>
      <c r="D86" s="195" t="s">
        <v>140</v>
      </c>
      <c r="E86" s="35"/>
      <c r="F86" s="196" t="s">
        <v>555</v>
      </c>
      <c r="G86" s="35"/>
      <c r="H86" s="35"/>
      <c r="I86" s="139"/>
      <c r="J86" s="35"/>
      <c r="K86" s="35"/>
      <c r="L86" s="39"/>
      <c r="M86" s="197"/>
      <c r="N86" s="75"/>
      <c r="O86" s="75"/>
      <c r="P86" s="75"/>
      <c r="Q86" s="75"/>
      <c r="R86" s="75"/>
      <c r="S86" s="75"/>
      <c r="T86" s="76"/>
      <c r="AT86" s="13" t="s">
        <v>140</v>
      </c>
      <c r="AU86" s="13" t="s">
        <v>73</v>
      </c>
    </row>
    <row r="87" s="1" customFormat="1">
      <c r="B87" s="34"/>
      <c r="C87" s="35"/>
      <c r="D87" s="195" t="s">
        <v>178</v>
      </c>
      <c r="E87" s="35"/>
      <c r="F87" s="230" t="s">
        <v>556</v>
      </c>
      <c r="G87" s="35"/>
      <c r="H87" s="35"/>
      <c r="I87" s="139"/>
      <c r="J87" s="35"/>
      <c r="K87" s="35"/>
      <c r="L87" s="39"/>
      <c r="M87" s="197"/>
      <c r="N87" s="75"/>
      <c r="O87" s="75"/>
      <c r="P87" s="75"/>
      <c r="Q87" s="75"/>
      <c r="R87" s="75"/>
      <c r="S87" s="75"/>
      <c r="T87" s="76"/>
      <c r="AT87" s="13" t="s">
        <v>178</v>
      </c>
      <c r="AU87" s="13" t="s">
        <v>73</v>
      </c>
    </row>
    <row r="88" s="1" customFormat="1" ht="22.5" customHeight="1">
      <c r="B88" s="34"/>
      <c r="C88" s="183" t="s">
        <v>137</v>
      </c>
      <c r="D88" s="183" t="s">
        <v>132</v>
      </c>
      <c r="E88" s="184" t="s">
        <v>557</v>
      </c>
      <c r="F88" s="185" t="s">
        <v>558</v>
      </c>
      <c r="G88" s="186" t="s">
        <v>553</v>
      </c>
      <c r="H88" s="244"/>
      <c r="I88" s="188"/>
      <c r="J88" s="189">
        <f>ROUND(I88*H88,2)</f>
        <v>0</v>
      </c>
      <c r="K88" s="185" t="s">
        <v>136</v>
      </c>
      <c r="L88" s="39"/>
      <c r="M88" s="190" t="s">
        <v>1</v>
      </c>
      <c r="N88" s="191" t="s">
        <v>44</v>
      </c>
      <c r="O88" s="75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3" t="s">
        <v>137</v>
      </c>
      <c r="AT88" s="13" t="s">
        <v>132</v>
      </c>
      <c r="AU88" s="13" t="s">
        <v>73</v>
      </c>
      <c r="AY88" s="13" t="s">
        <v>138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3" t="s">
        <v>80</v>
      </c>
      <c r="BK88" s="194">
        <f>ROUND(I88*H88,2)</f>
        <v>0</v>
      </c>
      <c r="BL88" s="13" t="s">
        <v>137</v>
      </c>
      <c r="BM88" s="13" t="s">
        <v>559</v>
      </c>
    </row>
    <row r="89" s="1" customFormat="1">
      <c r="B89" s="34"/>
      <c r="C89" s="35"/>
      <c r="D89" s="195" t="s">
        <v>140</v>
      </c>
      <c r="E89" s="35"/>
      <c r="F89" s="196" t="s">
        <v>560</v>
      </c>
      <c r="G89" s="35"/>
      <c r="H89" s="35"/>
      <c r="I89" s="139"/>
      <c r="J89" s="35"/>
      <c r="K89" s="35"/>
      <c r="L89" s="39"/>
      <c r="M89" s="197"/>
      <c r="N89" s="75"/>
      <c r="O89" s="75"/>
      <c r="P89" s="75"/>
      <c r="Q89" s="75"/>
      <c r="R89" s="75"/>
      <c r="S89" s="75"/>
      <c r="T89" s="76"/>
      <c r="AT89" s="13" t="s">
        <v>140</v>
      </c>
      <c r="AU89" s="13" t="s">
        <v>73</v>
      </c>
    </row>
    <row r="90" s="1" customFormat="1">
      <c r="B90" s="34"/>
      <c r="C90" s="35"/>
      <c r="D90" s="195" t="s">
        <v>178</v>
      </c>
      <c r="E90" s="35"/>
      <c r="F90" s="230" t="s">
        <v>556</v>
      </c>
      <c r="G90" s="35"/>
      <c r="H90" s="35"/>
      <c r="I90" s="139"/>
      <c r="J90" s="35"/>
      <c r="K90" s="35"/>
      <c r="L90" s="39"/>
      <c r="M90" s="197"/>
      <c r="N90" s="75"/>
      <c r="O90" s="75"/>
      <c r="P90" s="75"/>
      <c r="Q90" s="75"/>
      <c r="R90" s="75"/>
      <c r="S90" s="75"/>
      <c r="T90" s="76"/>
      <c r="AT90" s="13" t="s">
        <v>178</v>
      </c>
      <c r="AU90" s="13" t="s">
        <v>73</v>
      </c>
    </row>
    <row r="91" s="1" customFormat="1" ht="33.75" customHeight="1">
      <c r="B91" s="34"/>
      <c r="C91" s="183" t="s">
        <v>180</v>
      </c>
      <c r="D91" s="183" t="s">
        <v>132</v>
      </c>
      <c r="E91" s="184" t="s">
        <v>561</v>
      </c>
      <c r="F91" s="185" t="s">
        <v>562</v>
      </c>
      <c r="G91" s="186" t="s">
        <v>553</v>
      </c>
      <c r="H91" s="244"/>
      <c r="I91" s="188"/>
      <c r="J91" s="189">
        <f>ROUND(I91*H91,2)</f>
        <v>0</v>
      </c>
      <c r="K91" s="185" t="s">
        <v>136</v>
      </c>
      <c r="L91" s="39"/>
      <c r="M91" s="190" t="s">
        <v>1</v>
      </c>
      <c r="N91" s="191" t="s">
        <v>44</v>
      </c>
      <c r="O91" s="75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13" t="s">
        <v>137</v>
      </c>
      <c r="AT91" s="13" t="s">
        <v>132</v>
      </c>
      <c r="AU91" s="13" t="s">
        <v>73</v>
      </c>
      <c r="AY91" s="13" t="s">
        <v>138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3" t="s">
        <v>80</v>
      </c>
      <c r="BK91" s="194">
        <f>ROUND(I91*H91,2)</f>
        <v>0</v>
      </c>
      <c r="BL91" s="13" t="s">
        <v>137</v>
      </c>
      <c r="BM91" s="13" t="s">
        <v>563</v>
      </c>
    </row>
    <row r="92" s="1" customFormat="1">
      <c r="B92" s="34"/>
      <c r="C92" s="35"/>
      <c r="D92" s="195" t="s">
        <v>140</v>
      </c>
      <c r="E92" s="35"/>
      <c r="F92" s="196" t="s">
        <v>562</v>
      </c>
      <c r="G92" s="35"/>
      <c r="H92" s="35"/>
      <c r="I92" s="139"/>
      <c r="J92" s="35"/>
      <c r="K92" s="35"/>
      <c r="L92" s="39"/>
      <c r="M92" s="197"/>
      <c r="N92" s="75"/>
      <c r="O92" s="75"/>
      <c r="P92" s="75"/>
      <c r="Q92" s="75"/>
      <c r="R92" s="75"/>
      <c r="S92" s="75"/>
      <c r="T92" s="76"/>
      <c r="AT92" s="13" t="s">
        <v>140</v>
      </c>
      <c r="AU92" s="13" t="s">
        <v>73</v>
      </c>
    </row>
    <row r="93" s="1" customFormat="1">
      <c r="B93" s="34"/>
      <c r="C93" s="35"/>
      <c r="D93" s="195" t="s">
        <v>178</v>
      </c>
      <c r="E93" s="35"/>
      <c r="F93" s="230" t="s">
        <v>564</v>
      </c>
      <c r="G93" s="35"/>
      <c r="H93" s="35"/>
      <c r="I93" s="139"/>
      <c r="J93" s="35"/>
      <c r="K93" s="35"/>
      <c r="L93" s="39"/>
      <c r="M93" s="197"/>
      <c r="N93" s="75"/>
      <c r="O93" s="75"/>
      <c r="P93" s="75"/>
      <c r="Q93" s="75"/>
      <c r="R93" s="75"/>
      <c r="S93" s="75"/>
      <c r="T93" s="76"/>
      <c r="AT93" s="13" t="s">
        <v>178</v>
      </c>
      <c r="AU93" s="13" t="s">
        <v>73</v>
      </c>
    </row>
    <row r="94" s="1" customFormat="1" ht="22.5" customHeight="1">
      <c r="B94" s="34"/>
      <c r="C94" s="183" t="s">
        <v>186</v>
      </c>
      <c r="D94" s="183" t="s">
        <v>132</v>
      </c>
      <c r="E94" s="184" t="s">
        <v>565</v>
      </c>
      <c r="F94" s="185" t="s">
        <v>566</v>
      </c>
      <c r="G94" s="186" t="s">
        <v>553</v>
      </c>
      <c r="H94" s="244"/>
      <c r="I94" s="188"/>
      <c r="J94" s="189">
        <f>ROUND(I94*H94,2)</f>
        <v>0</v>
      </c>
      <c r="K94" s="185" t="s">
        <v>136</v>
      </c>
      <c r="L94" s="39"/>
      <c r="M94" s="190" t="s">
        <v>1</v>
      </c>
      <c r="N94" s="191" t="s">
        <v>44</v>
      </c>
      <c r="O94" s="75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13" t="s">
        <v>137</v>
      </c>
      <c r="AT94" s="13" t="s">
        <v>132</v>
      </c>
      <c r="AU94" s="13" t="s">
        <v>73</v>
      </c>
      <c r="AY94" s="13" t="s">
        <v>138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3" t="s">
        <v>80</v>
      </c>
      <c r="BK94" s="194">
        <f>ROUND(I94*H94,2)</f>
        <v>0</v>
      </c>
      <c r="BL94" s="13" t="s">
        <v>137</v>
      </c>
      <c r="BM94" s="13" t="s">
        <v>567</v>
      </c>
    </row>
    <row r="95" s="1" customFormat="1">
      <c r="B95" s="34"/>
      <c r="C95" s="35"/>
      <c r="D95" s="195" t="s">
        <v>140</v>
      </c>
      <c r="E95" s="35"/>
      <c r="F95" s="196" t="s">
        <v>566</v>
      </c>
      <c r="G95" s="35"/>
      <c r="H95" s="35"/>
      <c r="I95" s="139"/>
      <c r="J95" s="35"/>
      <c r="K95" s="35"/>
      <c r="L95" s="39"/>
      <c r="M95" s="197"/>
      <c r="N95" s="75"/>
      <c r="O95" s="75"/>
      <c r="P95" s="75"/>
      <c r="Q95" s="75"/>
      <c r="R95" s="75"/>
      <c r="S95" s="75"/>
      <c r="T95" s="76"/>
      <c r="AT95" s="13" t="s">
        <v>140</v>
      </c>
      <c r="AU95" s="13" t="s">
        <v>73</v>
      </c>
    </row>
    <row r="96" s="1" customFormat="1">
      <c r="B96" s="34"/>
      <c r="C96" s="35"/>
      <c r="D96" s="195" t="s">
        <v>178</v>
      </c>
      <c r="E96" s="35"/>
      <c r="F96" s="230" t="s">
        <v>556</v>
      </c>
      <c r="G96" s="35"/>
      <c r="H96" s="35"/>
      <c r="I96" s="139"/>
      <c r="J96" s="35"/>
      <c r="K96" s="35"/>
      <c r="L96" s="39"/>
      <c r="M96" s="197"/>
      <c r="N96" s="75"/>
      <c r="O96" s="75"/>
      <c r="P96" s="75"/>
      <c r="Q96" s="75"/>
      <c r="R96" s="75"/>
      <c r="S96" s="75"/>
      <c r="T96" s="76"/>
      <c r="AT96" s="13" t="s">
        <v>178</v>
      </c>
      <c r="AU96" s="13" t="s">
        <v>73</v>
      </c>
    </row>
    <row r="97" s="1" customFormat="1" ht="22.5" customHeight="1">
      <c r="B97" s="34"/>
      <c r="C97" s="183" t="s">
        <v>199</v>
      </c>
      <c r="D97" s="183" t="s">
        <v>132</v>
      </c>
      <c r="E97" s="184" t="s">
        <v>568</v>
      </c>
      <c r="F97" s="185" t="s">
        <v>569</v>
      </c>
      <c r="G97" s="186" t="s">
        <v>255</v>
      </c>
      <c r="H97" s="187">
        <v>1.3999999999999999</v>
      </c>
      <c r="I97" s="188"/>
      <c r="J97" s="189">
        <f>ROUND(I97*H97,2)</f>
        <v>0</v>
      </c>
      <c r="K97" s="185" t="s">
        <v>136</v>
      </c>
      <c r="L97" s="39"/>
      <c r="M97" s="190" t="s">
        <v>1</v>
      </c>
      <c r="N97" s="191" t="s">
        <v>44</v>
      </c>
      <c r="O97" s="75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AR97" s="13" t="s">
        <v>137</v>
      </c>
      <c r="AT97" s="13" t="s">
        <v>132</v>
      </c>
      <c r="AU97" s="13" t="s">
        <v>73</v>
      </c>
      <c r="AY97" s="13" t="s">
        <v>138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13" t="s">
        <v>80</v>
      </c>
      <c r="BK97" s="194">
        <f>ROUND(I97*H97,2)</f>
        <v>0</v>
      </c>
      <c r="BL97" s="13" t="s">
        <v>137</v>
      </c>
      <c r="BM97" s="13" t="s">
        <v>570</v>
      </c>
    </row>
    <row r="98" s="1" customFormat="1">
      <c r="B98" s="34"/>
      <c r="C98" s="35"/>
      <c r="D98" s="195" t="s">
        <v>140</v>
      </c>
      <c r="E98" s="35"/>
      <c r="F98" s="196" t="s">
        <v>571</v>
      </c>
      <c r="G98" s="35"/>
      <c r="H98" s="35"/>
      <c r="I98" s="139"/>
      <c r="J98" s="35"/>
      <c r="K98" s="35"/>
      <c r="L98" s="39"/>
      <c r="M98" s="197"/>
      <c r="N98" s="75"/>
      <c r="O98" s="75"/>
      <c r="P98" s="75"/>
      <c r="Q98" s="75"/>
      <c r="R98" s="75"/>
      <c r="S98" s="75"/>
      <c r="T98" s="76"/>
      <c r="AT98" s="13" t="s">
        <v>140</v>
      </c>
      <c r="AU98" s="13" t="s">
        <v>73</v>
      </c>
    </row>
    <row r="99" s="1" customFormat="1">
      <c r="B99" s="34"/>
      <c r="C99" s="35"/>
      <c r="D99" s="195" t="s">
        <v>178</v>
      </c>
      <c r="E99" s="35"/>
      <c r="F99" s="230" t="s">
        <v>572</v>
      </c>
      <c r="G99" s="35"/>
      <c r="H99" s="35"/>
      <c r="I99" s="139"/>
      <c r="J99" s="35"/>
      <c r="K99" s="35"/>
      <c r="L99" s="39"/>
      <c r="M99" s="197"/>
      <c r="N99" s="75"/>
      <c r="O99" s="75"/>
      <c r="P99" s="75"/>
      <c r="Q99" s="75"/>
      <c r="R99" s="75"/>
      <c r="S99" s="75"/>
      <c r="T99" s="76"/>
      <c r="AT99" s="13" t="s">
        <v>178</v>
      </c>
      <c r="AU99" s="13" t="s">
        <v>73</v>
      </c>
    </row>
    <row r="100" s="1" customFormat="1" ht="22.5" customHeight="1">
      <c r="B100" s="34"/>
      <c r="C100" s="183" t="s">
        <v>205</v>
      </c>
      <c r="D100" s="183" t="s">
        <v>132</v>
      </c>
      <c r="E100" s="184" t="s">
        <v>573</v>
      </c>
      <c r="F100" s="185" t="s">
        <v>574</v>
      </c>
      <c r="G100" s="186" t="s">
        <v>208</v>
      </c>
      <c r="H100" s="187">
        <v>1200</v>
      </c>
      <c r="I100" s="188"/>
      <c r="J100" s="189">
        <f>ROUND(I100*H100,2)</f>
        <v>0</v>
      </c>
      <c r="K100" s="185" t="s">
        <v>136</v>
      </c>
      <c r="L100" s="39"/>
      <c r="M100" s="190" t="s">
        <v>1</v>
      </c>
      <c r="N100" s="191" t="s">
        <v>44</v>
      </c>
      <c r="O100" s="75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AR100" s="13" t="s">
        <v>137</v>
      </c>
      <c r="AT100" s="13" t="s">
        <v>132</v>
      </c>
      <c r="AU100" s="13" t="s">
        <v>73</v>
      </c>
      <c r="AY100" s="13" t="s">
        <v>138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3" t="s">
        <v>80</v>
      </c>
      <c r="BK100" s="194">
        <f>ROUND(I100*H100,2)</f>
        <v>0</v>
      </c>
      <c r="BL100" s="13" t="s">
        <v>137</v>
      </c>
      <c r="BM100" s="13" t="s">
        <v>575</v>
      </c>
    </row>
    <row r="101" s="1" customFormat="1">
      <c r="B101" s="34"/>
      <c r="C101" s="35"/>
      <c r="D101" s="195" t="s">
        <v>140</v>
      </c>
      <c r="E101" s="35"/>
      <c r="F101" s="196" t="s">
        <v>576</v>
      </c>
      <c r="G101" s="35"/>
      <c r="H101" s="35"/>
      <c r="I101" s="139"/>
      <c r="J101" s="35"/>
      <c r="K101" s="35"/>
      <c r="L101" s="39"/>
      <c r="M101" s="241"/>
      <c r="N101" s="242"/>
      <c r="O101" s="242"/>
      <c r="P101" s="242"/>
      <c r="Q101" s="242"/>
      <c r="R101" s="242"/>
      <c r="S101" s="242"/>
      <c r="T101" s="243"/>
      <c r="AT101" s="13" t="s">
        <v>140</v>
      </c>
      <c r="AU101" s="13" t="s">
        <v>73</v>
      </c>
    </row>
    <row r="102" s="1" customFormat="1" ht="6.96" customHeight="1">
      <c r="B102" s="53"/>
      <c r="C102" s="54"/>
      <c r="D102" s="54"/>
      <c r="E102" s="54"/>
      <c r="F102" s="54"/>
      <c r="G102" s="54"/>
      <c r="H102" s="54"/>
      <c r="I102" s="163"/>
      <c r="J102" s="54"/>
      <c r="K102" s="54"/>
      <c r="L102" s="39"/>
    </row>
  </sheetData>
  <sheetProtection sheet="1" autoFilter="0" formatColumns="0" formatRows="0" objects="1" scenarios="1" spinCount="100000" saltValue="yw2ZJzKdP29YdtAnOQ+81Y+rWIkDwYO3toM69uTDz4/ks68fY+U4UZBY7QsuqcYG7KEXr7z3U9zWEaWGWRPRbw==" hashValue="ZGXe9W5/NDatSnEFziooZ7yoDFAducFp6/DHUKyce2Ud0yp/OB6hJ/yNMRggoyEga0FriKMDQpuhn5LsYxY7gg==" algorithmName="SHA-512" password="CC35"/>
  <autoFilter ref="C78:K10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Roztočilová Monika, Ing., DiS.</dc:creator>
  <cp:lastModifiedBy>Roztočilová Monika, Ing., DiS.</cp:lastModifiedBy>
  <dcterms:created xsi:type="dcterms:W3CDTF">2019-03-15T10:49:59Z</dcterms:created>
  <dcterms:modified xsi:type="dcterms:W3CDTF">2019-03-15T10:50:04Z</dcterms:modified>
</cp:coreProperties>
</file>